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486" activeTab="7"/>
  </bookViews>
  <sheets>
    <sheet name="教室A" sheetId="1" r:id="rId1"/>
    <sheet name="資源B" sheetId="2" r:id="rId2"/>
    <sheet name="資源A" sheetId="3" r:id="rId3"/>
    <sheet name="教室B" sheetId="4" r:id="rId4"/>
    <sheet name="廁所A" sheetId="5" r:id="rId5"/>
    <sheet name="廁所B " sheetId="6" r:id="rId6"/>
    <sheet name="外掃A " sheetId="7" r:id="rId7"/>
    <sheet name="外掃B" sheetId="8" r:id="rId8"/>
    <sheet name="廁所排名" sheetId="9" r:id="rId9"/>
    <sheet name="整潔評分表" sheetId="10" r:id="rId10"/>
  </sheets>
  <definedNames>
    <definedName name="_xlfn.RANK.EQ" hidden="1">#NAME?</definedName>
  </definedNames>
  <calcPr fullCalcOnLoad="1"/>
  <pivotCaches>
    <pivotCache cacheId="3" r:id="rId11"/>
  </pivotCaches>
</workbook>
</file>

<file path=xl/comments9.xml><?xml version="1.0" encoding="utf-8"?>
<comments xmlns="http://schemas.openxmlformats.org/spreadsheetml/2006/main">
  <authors>
    <author>user</author>
  </authors>
  <commentList>
    <comment ref="F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<sst xmlns="http://schemas.openxmlformats.org/spreadsheetml/2006/main" count="347" uniqueCount="128">
  <si>
    <t>教室</t>
  </si>
  <si>
    <t>一</t>
  </si>
  <si>
    <t>二</t>
  </si>
  <si>
    <t>四</t>
  </si>
  <si>
    <t>三</t>
  </si>
  <si>
    <t>五</t>
  </si>
  <si>
    <t>班級</t>
  </si>
  <si>
    <t>廁所位置</t>
  </si>
  <si>
    <t>二</t>
  </si>
  <si>
    <t>三</t>
  </si>
  <si>
    <t>四</t>
  </si>
  <si>
    <t>五</t>
  </si>
  <si>
    <t>南四左男</t>
  </si>
  <si>
    <t>南四左女</t>
  </si>
  <si>
    <t>南三左男</t>
  </si>
  <si>
    <t>南三左女</t>
  </si>
  <si>
    <t>南二左男</t>
  </si>
  <si>
    <t>南二左女</t>
  </si>
  <si>
    <t>南一左男</t>
  </si>
  <si>
    <t>南一左女</t>
  </si>
  <si>
    <t>南三右男</t>
  </si>
  <si>
    <t>南三右女</t>
  </si>
  <si>
    <t>南二右男</t>
  </si>
  <si>
    <t>南二右女</t>
  </si>
  <si>
    <t>南一右男</t>
  </si>
  <si>
    <t>南一右女</t>
  </si>
  <si>
    <t>東四男</t>
  </si>
  <si>
    <t>東四女</t>
  </si>
  <si>
    <t>東三男</t>
  </si>
  <si>
    <t>東三女</t>
  </si>
  <si>
    <t>東二男</t>
  </si>
  <si>
    <t>東二女</t>
  </si>
  <si>
    <t>東一男</t>
  </si>
  <si>
    <t>東一女</t>
  </si>
  <si>
    <t>北四女</t>
  </si>
  <si>
    <t>一</t>
  </si>
  <si>
    <t>南一右男</t>
  </si>
  <si>
    <t>南一右女</t>
  </si>
  <si>
    <t>東二女</t>
  </si>
  <si>
    <t>總　分</t>
  </si>
  <si>
    <t>扣分後平均</t>
  </si>
  <si>
    <t>名　次</t>
  </si>
  <si>
    <t>備註(一般垃圾檢查)</t>
  </si>
  <si>
    <t>班級</t>
  </si>
  <si>
    <t>教室</t>
  </si>
  <si>
    <t>回收</t>
  </si>
  <si>
    <t>外掃區</t>
  </si>
  <si>
    <t>班級</t>
  </si>
  <si>
    <t>一</t>
  </si>
  <si>
    <t>二</t>
  </si>
  <si>
    <t>三</t>
  </si>
  <si>
    <t>四</t>
  </si>
  <si>
    <t xml:space="preserve"> </t>
  </si>
  <si>
    <t>資料</t>
  </si>
  <si>
    <t>平均值 - 一</t>
  </si>
  <si>
    <t>平均值 - 二</t>
  </si>
  <si>
    <t>平均值 - 三</t>
  </si>
  <si>
    <t>平均值 - 四</t>
  </si>
  <si>
    <t>平均值 - 五</t>
  </si>
  <si>
    <t>(空白)</t>
  </si>
  <si>
    <t>廁所本週排名</t>
  </si>
  <si>
    <t>平均後分數</t>
  </si>
  <si>
    <t>排名</t>
  </si>
  <si>
    <t>棟</t>
  </si>
  <si>
    <t>樓層</t>
  </si>
  <si>
    <t>男女</t>
  </si>
  <si>
    <t>南</t>
  </si>
  <si>
    <t>男</t>
  </si>
  <si>
    <t>男</t>
  </si>
  <si>
    <t>女</t>
  </si>
  <si>
    <t>東</t>
  </si>
  <si>
    <t>技藝</t>
  </si>
  <si>
    <t>北</t>
  </si>
  <si>
    <t>六</t>
  </si>
  <si>
    <t>六</t>
  </si>
  <si>
    <t>六</t>
  </si>
  <si>
    <t>男/女</t>
  </si>
  <si>
    <t>4左</t>
  </si>
  <si>
    <t>4右</t>
  </si>
  <si>
    <t>1右</t>
  </si>
  <si>
    <t>3右</t>
  </si>
  <si>
    <t>3左</t>
  </si>
  <si>
    <t>1左</t>
  </si>
  <si>
    <t>2左</t>
  </si>
  <si>
    <t>2右</t>
  </si>
  <si>
    <t>廁所位置本週排名</t>
  </si>
  <si>
    <t>一般違規告發</t>
  </si>
  <si>
    <t>評分項目</t>
  </si>
  <si>
    <t>東</t>
  </si>
  <si>
    <t>北</t>
  </si>
  <si>
    <t>技藝</t>
  </si>
  <si>
    <t>女</t>
  </si>
  <si>
    <t>女</t>
  </si>
  <si>
    <t>男</t>
  </si>
  <si>
    <t>女</t>
  </si>
  <si>
    <t>男</t>
  </si>
  <si>
    <t>女</t>
  </si>
  <si>
    <t>女</t>
  </si>
  <si>
    <t>男</t>
  </si>
  <si>
    <t>女</t>
  </si>
  <si>
    <t>女</t>
  </si>
  <si>
    <t>4左</t>
  </si>
  <si>
    <t>4右</t>
  </si>
  <si>
    <t>3右</t>
  </si>
  <si>
    <t>3右</t>
  </si>
  <si>
    <t>3左</t>
  </si>
  <si>
    <t>北</t>
  </si>
  <si>
    <t>3左</t>
  </si>
  <si>
    <t>3右</t>
  </si>
  <si>
    <t>4右</t>
  </si>
  <si>
    <t>4右</t>
  </si>
  <si>
    <t>4左</t>
  </si>
  <si>
    <t>女</t>
  </si>
  <si>
    <t>女</t>
  </si>
  <si>
    <t>優選</t>
  </si>
  <si>
    <t>二</t>
  </si>
  <si>
    <t>1左</t>
  </si>
  <si>
    <t>1右</t>
  </si>
  <si>
    <t>2右</t>
  </si>
  <si>
    <t>2左</t>
  </si>
  <si>
    <t>2左</t>
  </si>
  <si>
    <t>女</t>
  </si>
  <si>
    <t>2右</t>
  </si>
  <si>
    <t>女</t>
  </si>
  <si>
    <t>男</t>
  </si>
  <si>
    <t>第九週</t>
  </si>
  <si>
    <t>4月8日　～ 4月12日</t>
  </si>
  <si>
    <t>二年級技藝參訪不評分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</si>
</sst>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  <numFmt numFmtId="184" formatCode="[$-404]AM/PM\ hh:mm:ss"/>
    <numFmt numFmtId="185" formatCode="0.00_ "/>
    <numFmt numFmtId="186" formatCode="[$€-2]\ #,##0.00_);[Red]\([$€-2]\ #,##0.00\)"/>
    <numFmt numFmtId="187" formatCode="0.00_);[Red]\(0.00\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-F800]dddd\,\ mmmm\ dd\,\ yyyy"/>
    <numFmt numFmtId="195" formatCode="[DBNum1][$-404]m&quot;月&quot;d&quot;日&quot;;@"/>
    <numFmt numFmtId="196" formatCode="m/d;@"/>
    <numFmt numFmtId="197" formatCode="m&quot;月&quot;d&quot;日&quot;;@"/>
    <numFmt numFmtId="198" formatCode="mmm\-yyyy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9"/>
      <name val="Tahoma"/>
      <family val="2"/>
    </font>
    <font>
      <sz val="10"/>
      <name val="新細明體"/>
      <family val="1"/>
    </font>
    <font>
      <b/>
      <sz val="12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6"/>
      <name val="新細明體"/>
      <family val="1"/>
    </font>
    <font>
      <b/>
      <sz val="12"/>
      <color indexed="56"/>
      <name val="新細明體"/>
      <family val="1"/>
    </font>
    <font>
      <sz val="14"/>
      <color indexed="10"/>
      <name val="新細明體"/>
      <family val="1"/>
    </font>
    <font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CC"/>
      <name val="新細明體"/>
      <family val="1"/>
    </font>
    <font>
      <b/>
      <sz val="12"/>
      <color rgb="FF0000CC"/>
      <name val="新細明體"/>
      <family val="1"/>
    </font>
    <font>
      <sz val="12"/>
      <color rgb="FFFF0000"/>
      <name val="新細明體"/>
      <family val="1"/>
    </font>
    <font>
      <sz val="12"/>
      <color theme="3"/>
      <name val="新細明體"/>
      <family val="1"/>
    </font>
    <font>
      <b/>
      <sz val="12"/>
      <color theme="3"/>
      <name val="新細明體"/>
      <family val="1"/>
    </font>
    <font>
      <sz val="12"/>
      <color rgb="FFC00000"/>
      <name val="新細明體"/>
      <family val="1"/>
    </font>
    <font>
      <sz val="12"/>
      <color theme="1"/>
      <name val="新細明體"/>
      <family val="1"/>
    </font>
    <font>
      <b/>
      <sz val="12"/>
      <color theme="3" tint="-0.4999699890613556"/>
      <name val="新細明體"/>
      <family val="1"/>
    </font>
    <font>
      <sz val="14"/>
      <color rgb="FFFF0000"/>
      <name val="新細明體"/>
      <family val="1"/>
    </font>
    <font>
      <sz val="12"/>
      <color rgb="FFFF0000"/>
      <name val="細明體"/>
      <family val="3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7" fillId="0" borderId="0" xfId="34" applyFont="1" applyBorder="1" applyAlignment="1">
      <alignment horizontal="center"/>
      <protection/>
    </xf>
    <xf numFmtId="0" fontId="50" fillId="0" borderId="0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33" applyFill="1">
      <alignment vertical="center"/>
      <protection/>
    </xf>
    <xf numFmtId="0" fontId="0" fillId="0" borderId="0" xfId="33" applyFont="1" applyFill="1">
      <alignment vertical="center"/>
      <protection/>
    </xf>
    <xf numFmtId="0" fontId="0" fillId="0" borderId="0" xfId="33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8" fillId="0" borderId="41" xfId="34" applyFont="1" applyFill="1" applyBorder="1" applyAlignment="1">
      <alignment horizontal="center"/>
      <protection/>
    </xf>
    <xf numFmtId="0" fontId="0" fillId="0" borderId="0" xfId="34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0" fillId="0" borderId="0" xfId="33" applyFont="1" applyFill="1" applyAlignment="1">
      <alignment vertical="center" wrapText="1"/>
      <protection/>
    </xf>
    <xf numFmtId="0" fontId="0" fillId="0" borderId="41" xfId="34" applyFont="1" applyFill="1" applyBorder="1" applyAlignment="1">
      <alignment horizontal="center" vertical="center"/>
      <protection/>
    </xf>
    <xf numFmtId="185" fontId="0" fillId="0" borderId="12" xfId="34" applyNumberFormat="1" applyFont="1" applyFill="1" applyBorder="1" applyAlignment="1">
      <alignment horizontal="center" vertical="center"/>
      <protection/>
    </xf>
    <xf numFmtId="0" fontId="0" fillId="0" borderId="46" xfId="34" applyFont="1" applyFill="1" applyBorder="1" applyAlignment="1">
      <alignment horizontal="center" vertical="center"/>
      <protection/>
    </xf>
    <xf numFmtId="0" fontId="11" fillId="0" borderId="47" xfId="34" applyFont="1" applyFill="1" applyBorder="1" applyAlignment="1">
      <alignment horizontal="center"/>
      <protection/>
    </xf>
    <xf numFmtId="0" fontId="8" fillId="0" borderId="48" xfId="34" applyFont="1" applyFill="1" applyBorder="1" applyAlignment="1">
      <alignment horizontal="center"/>
      <protection/>
    </xf>
    <xf numFmtId="187" fontId="0" fillId="0" borderId="48" xfId="34" applyNumberFormat="1" applyFont="1" applyFill="1" applyBorder="1" applyAlignment="1">
      <alignment horizontal="center" vertical="center"/>
      <protection/>
    </xf>
    <xf numFmtId="185" fontId="0" fillId="0" borderId="34" xfId="34" applyNumberFormat="1" applyFont="1" applyFill="1" applyBorder="1" applyAlignment="1">
      <alignment horizontal="center" vertical="center"/>
      <protection/>
    </xf>
    <xf numFmtId="185" fontId="52" fillId="0" borderId="12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5" fontId="52" fillId="0" borderId="43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8" fillId="0" borderId="49" xfId="34" applyFont="1" applyFill="1" applyBorder="1" applyAlignment="1">
      <alignment horizontal="center"/>
      <protection/>
    </xf>
    <xf numFmtId="0" fontId="8" fillId="0" borderId="12" xfId="34" applyFont="1" applyFill="1" applyBorder="1" applyAlignment="1">
      <alignment horizontal="center"/>
      <protection/>
    </xf>
    <xf numFmtId="187" fontId="0" fillId="0" borderId="12" xfId="34" applyNumberForma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7" borderId="51" xfId="34" applyFont="1" applyFill="1" applyBorder="1" applyAlignment="1">
      <alignment horizontal="center" vertical="center"/>
      <protection/>
    </xf>
    <xf numFmtId="187" fontId="0" fillId="7" borderId="43" xfId="34" applyNumberFormat="1" applyFill="1" applyBorder="1" applyAlignment="1">
      <alignment horizontal="center" vertical="center"/>
      <protection/>
    </xf>
    <xf numFmtId="187" fontId="0" fillId="7" borderId="52" xfId="34" applyNumberFormat="1" applyFont="1" applyFill="1" applyBorder="1" applyAlignment="1">
      <alignment horizontal="center" vertical="center"/>
      <protection/>
    </xf>
    <xf numFmtId="185" fontId="0" fillId="7" borderId="53" xfId="34" applyNumberFormat="1" applyFont="1" applyFill="1" applyBorder="1" applyAlignment="1">
      <alignment horizontal="center" vertical="center"/>
      <protection/>
    </xf>
    <xf numFmtId="185" fontId="0" fillId="7" borderId="43" xfId="34" applyNumberFormat="1" applyFont="1" applyFill="1" applyBorder="1" applyAlignment="1">
      <alignment horizontal="center" vertical="center"/>
      <protection/>
    </xf>
    <xf numFmtId="185" fontId="6" fillId="7" borderId="43" xfId="34" applyNumberFormat="1" applyFont="1" applyFill="1" applyBorder="1" applyAlignment="1">
      <alignment horizontal="center" vertical="center"/>
      <protection/>
    </xf>
    <xf numFmtId="0" fontId="0" fillId="7" borderId="41" xfId="34" applyFont="1" applyFill="1" applyBorder="1" applyAlignment="1">
      <alignment horizontal="center" vertical="center"/>
      <protection/>
    </xf>
    <xf numFmtId="187" fontId="0" fillId="7" borderId="12" xfId="34" applyNumberFormat="1" applyFill="1" applyBorder="1" applyAlignment="1">
      <alignment horizontal="center" vertical="center"/>
      <protection/>
    </xf>
    <xf numFmtId="187" fontId="0" fillId="7" borderId="48" xfId="34" applyNumberFormat="1" applyFont="1" applyFill="1" applyBorder="1" applyAlignment="1">
      <alignment horizontal="center" vertical="center"/>
      <protection/>
    </xf>
    <xf numFmtId="185" fontId="0" fillId="7" borderId="34" xfId="34" applyNumberFormat="1" applyFont="1" applyFill="1" applyBorder="1" applyAlignment="1">
      <alignment horizontal="center" vertical="center"/>
      <protection/>
    </xf>
    <xf numFmtId="185" fontId="0" fillId="7" borderId="12" xfId="34" applyNumberFormat="1" applyFont="1" applyFill="1" applyBorder="1" applyAlignment="1">
      <alignment horizontal="center" vertical="center"/>
      <protection/>
    </xf>
    <xf numFmtId="185" fontId="6" fillId="7" borderId="12" xfId="34" applyNumberFormat="1" applyFont="1" applyFill="1" applyBorder="1" applyAlignment="1">
      <alignment horizontal="center" vertical="center"/>
      <protection/>
    </xf>
    <xf numFmtId="0" fontId="0" fillId="7" borderId="46" xfId="34" applyFont="1" applyFill="1" applyBorder="1" applyAlignment="1">
      <alignment horizontal="center" vertical="center"/>
      <protection/>
    </xf>
    <xf numFmtId="0" fontId="0" fillId="7" borderId="46" xfId="0" applyFont="1" applyFill="1" applyBorder="1" applyAlignment="1">
      <alignment horizontal="center" vertical="center"/>
    </xf>
    <xf numFmtId="0" fontId="0" fillId="4" borderId="51" xfId="34" applyFont="1" applyFill="1" applyBorder="1" applyAlignment="1">
      <alignment horizontal="center" vertical="center"/>
      <protection/>
    </xf>
    <xf numFmtId="187" fontId="0" fillId="4" borderId="43" xfId="34" applyNumberFormat="1" applyFill="1" applyBorder="1" applyAlignment="1">
      <alignment horizontal="center" vertical="center"/>
      <protection/>
    </xf>
    <xf numFmtId="187" fontId="0" fillId="4" borderId="52" xfId="34" applyNumberFormat="1" applyFont="1" applyFill="1" applyBorder="1" applyAlignment="1">
      <alignment horizontal="center" vertical="center"/>
      <protection/>
    </xf>
    <xf numFmtId="185" fontId="0" fillId="4" borderId="53" xfId="34" applyNumberFormat="1" applyFont="1" applyFill="1" applyBorder="1" applyAlignment="1">
      <alignment horizontal="center" vertical="center"/>
      <protection/>
    </xf>
    <xf numFmtId="185" fontId="0" fillId="4" borderId="43" xfId="34" applyNumberFormat="1" applyFont="1" applyFill="1" applyBorder="1" applyAlignment="1">
      <alignment horizontal="center" vertical="center"/>
      <protection/>
    </xf>
    <xf numFmtId="185" fontId="6" fillId="4" borderId="43" xfId="34" applyNumberFormat="1" applyFont="1" applyFill="1" applyBorder="1" applyAlignment="1">
      <alignment horizontal="center" vertical="center"/>
      <protection/>
    </xf>
    <xf numFmtId="0" fontId="0" fillId="4" borderId="41" xfId="34" applyFont="1" applyFill="1" applyBorder="1" applyAlignment="1">
      <alignment horizontal="center" vertical="center"/>
      <protection/>
    </xf>
    <xf numFmtId="187" fontId="0" fillId="4" borderId="12" xfId="34" applyNumberFormat="1" applyFill="1" applyBorder="1" applyAlignment="1">
      <alignment horizontal="center" vertical="center"/>
      <protection/>
    </xf>
    <xf numFmtId="185" fontId="0" fillId="4" borderId="34" xfId="34" applyNumberFormat="1" applyFont="1" applyFill="1" applyBorder="1" applyAlignment="1">
      <alignment horizontal="center" vertical="center"/>
      <protection/>
    </xf>
    <xf numFmtId="185" fontId="0" fillId="4" borderId="12" xfId="34" applyNumberFormat="1" applyFont="1" applyFill="1" applyBorder="1" applyAlignment="1">
      <alignment horizontal="center" vertical="center"/>
      <protection/>
    </xf>
    <xf numFmtId="185" fontId="6" fillId="4" borderId="12" xfId="34" applyNumberFormat="1" applyFont="1" applyFill="1" applyBorder="1" applyAlignment="1">
      <alignment horizontal="center" vertical="center"/>
      <protection/>
    </xf>
    <xf numFmtId="0" fontId="0" fillId="4" borderId="54" xfId="34" applyFont="1" applyFill="1" applyBorder="1" applyAlignment="1">
      <alignment horizontal="center" vertical="center"/>
      <protection/>
    </xf>
    <xf numFmtId="187" fontId="0" fillId="4" borderId="55" xfId="34" applyNumberFormat="1" applyFill="1" applyBorder="1" applyAlignment="1">
      <alignment horizontal="center" vertical="center"/>
      <protection/>
    </xf>
    <xf numFmtId="185" fontId="0" fillId="4" borderId="56" xfId="34" applyNumberFormat="1" applyFont="1" applyFill="1" applyBorder="1" applyAlignment="1">
      <alignment horizontal="center" vertical="center"/>
      <protection/>
    </xf>
    <xf numFmtId="185" fontId="0" fillId="4" borderId="55" xfId="34" applyNumberFormat="1" applyFont="1" applyFill="1" applyBorder="1" applyAlignment="1">
      <alignment horizontal="center" vertical="center"/>
      <protection/>
    </xf>
    <xf numFmtId="185" fontId="6" fillId="4" borderId="55" xfId="34" applyNumberFormat="1" applyFont="1" applyFill="1" applyBorder="1" applyAlignment="1">
      <alignment horizontal="center" vertical="center"/>
      <protection/>
    </xf>
    <xf numFmtId="0" fontId="0" fillId="4" borderId="57" xfId="34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51" fillId="34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51" fillId="34" borderId="53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51" fillId="34" borderId="6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0" fillId="0" borderId="46" xfId="34" applyFont="1" applyFill="1" applyBorder="1" applyAlignment="1">
      <alignment horizontal="center" vertical="center"/>
      <protection/>
    </xf>
    <xf numFmtId="0" fontId="54" fillId="34" borderId="18" xfId="0" applyFont="1" applyFill="1" applyBorder="1" applyAlignment="1">
      <alignment horizontal="center" vertical="center"/>
    </xf>
    <xf numFmtId="0" fontId="0" fillId="0" borderId="57" xfId="34" applyFont="1" applyFill="1" applyBorder="1" applyAlignment="1">
      <alignment horizontal="center" vertical="center"/>
      <protection/>
    </xf>
    <xf numFmtId="0" fontId="0" fillId="4" borderId="46" xfId="34" applyFont="1" applyFill="1" applyBorder="1" applyAlignment="1">
      <alignment horizontal="center" vertical="center"/>
      <protection/>
    </xf>
    <xf numFmtId="0" fontId="0" fillId="4" borderId="65" xfId="34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58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1" fillId="34" borderId="4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0" borderId="51" xfId="34" applyFont="1" applyFill="1" applyBorder="1" applyAlignment="1">
      <alignment horizontal="center" vertical="center"/>
      <protection/>
    </xf>
    <xf numFmtId="187" fontId="0" fillId="0" borderId="43" xfId="34" applyNumberFormat="1" applyFill="1" applyBorder="1" applyAlignment="1">
      <alignment horizontal="center" vertical="center"/>
      <protection/>
    </xf>
    <xf numFmtId="187" fontId="0" fillId="0" borderId="52" xfId="34" applyNumberFormat="1" applyFont="1" applyFill="1" applyBorder="1" applyAlignment="1">
      <alignment horizontal="center" vertical="center"/>
      <protection/>
    </xf>
    <xf numFmtId="185" fontId="0" fillId="0" borderId="53" xfId="34" applyNumberFormat="1" applyFont="1" applyFill="1" applyBorder="1" applyAlignment="1">
      <alignment horizontal="center" vertical="center"/>
      <protection/>
    </xf>
    <xf numFmtId="185" fontId="0" fillId="0" borderId="43" xfId="34" applyNumberFormat="1" applyFont="1" applyFill="1" applyBorder="1" applyAlignment="1">
      <alignment horizontal="center" vertical="center"/>
      <protection/>
    </xf>
    <xf numFmtId="0" fontId="0" fillId="0" borderId="66" xfId="34" applyFont="1" applyFill="1" applyBorder="1" applyAlignment="1">
      <alignment horizontal="center" vertical="center"/>
      <protection/>
    </xf>
    <xf numFmtId="187" fontId="0" fillId="4" borderId="67" xfId="3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0" xfId="34" applyFont="1" applyFill="1" applyAlignment="1">
      <alignment horizontal="center"/>
      <protection/>
    </xf>
    <xf numFmtId="0" fontId="52" fillId="0" borderId="0" xfId="34" applyFont="1" applyFill="1" applyAlignment="1">
      <alignment horizontal="center"/>
      <protection/>
    </xf>
    <xf numFmtId="0" fontId="52" fillId="0" borderId="0" xfId="33" applyFont="1" applyFill="1" applyAlignment="1">
      <alignment vertical="center"/>
      <protection/>
    </xf>
    <xf numFmtId="0" fontId="59" fillId="0" borderId="77" xfId="34" applyFont="1" applyFill="1" applyBorder="1" applyAlignment="1">
      <alignment horizontal="center"/>
      <protection/>
    </xf>
    <xf numFmtId="0" fontId="8" fillId="0" borderId="78" xfId="34" applyFont="1" applyFill="1" applyBorder="1" applyAlignment="1">
      <alignment horizontal="center"/>
      <protection/>
    </xf>
    <xf numFmtId="0" fontId="8" fillId="0" borderId="79" xfId="34" applyFont="1" applyFill="1" applyBorder="1" applyAlignment="1">
      <alignment horizontal="center"/>
      <protection/>
    </xf>
    <xf numFmtId="0" fontId="8" fillId="0" borderId="80" xfId="34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8" fillId="0" borderId="81" xfId="34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 vertical="center"/>
    </xf>
    <xf numFmtId="0" fontId="8" fillId="0" borderId="82" xfId="34" applyFont="1" applyFill="1" applyBorder="1" applyAlignment="1">
      <alignment horizontal="center" vertical="center"/>
      <protection/>
    </xf>
    <xf numFmtId="0" fontId="0" fillId="0" borderId="65" xfId="0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L1:AR27" sheet="外掃B"/>
  </cacheSource>
  <cacheFields count="7">
    <cacheField name="班級">
      <sharedItems containsString="0" containsBlank="1" containsMixedTypes="0" containsNumber="1" containsInteger="1" count="28">
        <n v="106"/>
        <m/>
        <n v="104"/>
        <n v="101"/>
        <n v="105"/>
        <n v="103"/>
        <n v="108"/>
        <n v="102"/>
        <n v="207"/>
        <n v="309"/>
        <n v="308"/>
        <n v="306"/>
        <n v="301"/>
        <n v="302"/>
        <n v="304"/>
        <n v="209"/>
        <n v="205"/>
        <n v="203"/>
        <n v="201"/>
        <n v="202"/>
        <n v="303"/>
        <n v="206"/>
        <n v="307"/>
        <n v="204"/>
        <n v="107"/>
        <n v="208"/>
        <n v="305"/>
        <n v="109"/>
      </sharedItems>
    </cacheField>
    <cacheField name="廁所位置">
      <sharedItems containsMixedTypes="0"/>
    </cacheField>
    <cacheField name="一">
      <sharedItems containsMixedTypes="1" containsNumber="1" containsInteger="1"/>
    </cacheField>
    <cacheField name="二">
      <sharedItems containsMixedTypes="1" containsNumber="1" containsInteger="1"/>
    </cacheField>
    <cacheField name="三">
      <sharedItems containsMixedTypes="1" containsNumber="1" containsInteger="1"/>
    </cacheField>
    <cacheField name="四">
      <sharedItems containsMixedTypes="1" containsNumber="1" containsInteger="1"/>
    </cacheField>
    <cacheField name="五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3" applyNumberFormats="0" applyBorderFormats="0" applyFontFormats="0" applyPatternFormats="0" applyAlignmentFormats="0" applyWidthHeightFormats="0" dataCaption="資料" showMissing="1" preserveFormatting="1" useAutoFormatting="1" rowGrandTotals="0" itemPrintTitles="1" compactData="0" updatedVersion="2" indent="0" showMemberPropertyTips="1">
  <location ref="AS1:AX23" firstHeaderRow="1" firstDataRow="2" firstDataCol="1"/>
  <pivotFields count="7">
    <pivotField axis="axisRow" compact="0" outline="0" subtotalTop="0" showAll="0" sortType="ascending">
      <items count="29">
        <item x="3"/>
        <item x="7"/>
        <item x="5"/>
        <item x="2"/>
        <item x="4"/>
        <item x="0"/>
        <item m="1" x="24"/>
        <item x="6"/>
        <item m="1" x="27"/>
        <item x="18"/>
        <item x="19"/>
        <item x="17"/>
        <item m="1" x="23"/>
        <item x="16"/>
        <item m="1" x="21"/>
        <item x="8"/>
        <item m="1" x="25"/>
        <item x="15"/>
        <item x="12"/>
        <item x="13"/>
        <item x="20"/>
        <item x="14"/>
        <item m="1" x="26"/>
        <item x="11"/>
        <item m="1" x="22"/>
        <item x="10"/>
        <item x="9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1"/>
    </i>
    <i>
      <x v="13"/>
    </i>
    <i>
      <x v="15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平均值 - 一" fld="2" subtotal="average" baseField="0" baseItem="0"/>
    <dataField name="平均值 - 二" fld="3" subtotal="average" baseField="0" baseItem="0"/>
    <dataField name="平均值 - 三" fld="4" subtotal="average" baseField="0" baseItem="0"/>
    <dataField name="平均值 - 四" fld="5" subtotal="average" baseField="0" baseItem="0"/>
    <dataField name="平均值 - 五" fld="6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3" cacheId="3" applyNumberFormats="0" applyBorderFormats="0" applyFontFormats="0" applyPatternFormats="0" applyAlignmentFormats="0" applyWidthHeightFormats="0" dataCaption="資料" showMissing="1" preserveFormatting="1" useAutoFormatting="1" rowGrandTotals="0" itemPrintTitles="1" compactData="0" updatedVersion="2" indent="0" showMemberPropertyTips="1">
  <location ref="AS1:AX23" firstHeaderRow="1" firstDataRow="2" firstDataCol="1"/>
  <pivotFields count="7">
    <pivotField axis="axisRow" compact="0" outline="0" subtotalTop="0" showAll="0" sortType="ascending">
      <items count="29">
        <item x="3"/>
        <item x="7"/>
        <item x="5"/>
        <item x="2"/>
        <item x="4"/>
        <item x="0"/>
        <item m="1" x="24"/>
        <item x="6"/>
        <item m="1" x="27"/>
        <item x="18"/>
        <item x="19"/>
        <item x="17"/>
        <item m="1" x="23"/>
        <item x="16"/>
        <item m="1" x="21"/>
        <item x="8"/>
        <item m="1" x="25"/>
        <item x="15"/>
        <item x="12"/>
        <item x="13"/>
        <item x="20"/>
        <item x="14"/>
        <item m="1" x="26"/>
        <item x="11"/>
        <item m="1" x="22"/>
        <item x="10"/>
        <item x="9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1"/>
    </i>
    <i>
      <x v="13"/>
    </i>
    <i>
      <x v="15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平均值 - 一" fld="2" subtotal="average" baseField="0" baseItem="0"/>
    <dataField name="平均值 - 二" fld="3" subtotal="average" baseField="0" baseItem="0"/>
    <dataField name="平均值 - 三" fld="4" subtotal="average" baseField="0" baseItem="0"/>
    <dataField name="平均值 - 四" fld="5" subtotal="average" baseField="0" baseItem="0"/>
    <dataField name="平均值 - 五" fld="6" subtotal="average" baseField="0" baseItem="0"/>
  </dataFields>
  <formats count="2">
    <format dxfId="0">
      <pivotArea outline="0" fieldPosition="0">
        <references count="1">
          <reference field="0" count="4">
            <x v="23"/>
            <x v="25"/>
            <x v="26"/>
            <x v="27"/>
          </reference>
        </references>
      </pivotArea>
    </format>
    <format dxfId="0">
      <pivotArea outline="0" fieldPosition="0" dataOnly="0" labelOnly="1">
        <references count="1">
          <reference field="0" count="4">
            <x v="23"/>
            <x v="25"/>
            <x v="26"/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110" zoomScaleNormal="110" workbookViewId="0" topLeftCell="A13">
      <selection activeCell="F22" sqref="F22"/>
    </sheetView>
  </sheetViews>
  <sheetFormatPr defaultColWidth="9.00390625" defaultRowHeight="16.5"/>
  <cols>
    <col min="2" max="2" width="9.375" style="1" customWidth="1"/>
    <col min="3" max="4" width="8.50390625" style="1" bestFit="1" customWidth="1"/>
    <col min="5" max="6" width="9.375" style="1" bestFit="1" customWidth="1"/>
    <col min="7" max="7" width="8.50390625" style="1" bestFit="1" customWidth="1"/>
    <col min="8" max="15" width="4.50390625" style="0" customWidth="1"/>
    <col min="18" max="28" width="4.50390625" style="0" customWidth="1"/>
  </cols>
  <sheetData>
    <row r="1" spans="1:17" ht="22.5" customHeight="1">
      <c r="A1" s="8"/>
      <c r="B1" s="1" t="s">
        <v>0</v>
      </c>
      <c r="Q1" s="72"/>
    </row>
    <row r="2" spans="1:17" ht="22.5" customHeight="1">
      <c r="A2" s="9"/>
      <c r="B2" s="107"/>
      <c r="C2" s="108"/>
      <c r="D2" s="108"/>
      <c r="E2" s="108"/>
      <c r="F2" s="108"/>
      <c r="G2" s="108"/>
      <c r="Q2" s="72"/>
    </row>
    <row r="3" spans="1:17" ht="22.5" customHeight="1" thickBot="1">
      <c r="A3" s="9"/>
      <c r="B3" s="1" t="s">
        <v>1</v>
      </c>
      <c r="C3" s="1" t="s">
        <v>2</v>
      </c>
      <c r="D3" s="1" t="s">
        <v>4</v>
      </c>
      <c r="E3" s="1" t="s">
        <v>3</v>
      </c>
      <c r="F3" s="1" t="s">
        <v>5</v>
      </c>
      <c r="G3" s="1" t="s">
        <v>73</v>
      </c>
      <c r="Q3" s="72"/>
    </row>
    <row r="4" spans="1:17" ht="22.5" customHeight="1">
      <c r="A4" s="21">
        <v>304</v>
      </c>
      <c r="B4" s="109">
        <v>82</v>
      </c>
      <c r="C4" s="109">
        <v>81</v>
      </c>
      <c r="D4" s="109">
        <v>88</v>
      </c>
      <c r="E4" s="109">
        <v>91</v>
      </c>
      <c r="F4" s="109">
        <v>89</v>
      </c>
      <c r="G4" s="109"/>
      <c r="Q4" s="72"/>
    </row>
    <row r="5" spans="1:17" ht="22.5" customHeight="1">
      <c r="A5" s="22">
        <v>305</v>
      </c>
      <c r="B5" s="110">
        <v>81</v>
      </c>
      <c r="C5" s="110">
        <v>82</v>
      </c>
      <c r="D5" s="110">
        <v>91</v>
      </c>
      <c r="E5" s="110">
        <v>91</v>
      </c>
      <c r="F5" s="110">
        <v>89</v>
      </c>
      <c r="G5" s="110"/>
      <c r="Q5" s="72"/>
    </row>
    <row r="6" spans="1:17" ht="22.5" customHeight="1">
      <c r="A6" s="22">
        <v>306</v>
      </c>
      <c r="B6" s="110">
        <v>81</v>
      </c>
      <c r="C6" s="110">
        <v>81</v>
      </c>
      <c r="D6" s="110">
        <v>86</v>
      </c>
      <c r="E6" s="110">
        <v>89</v>
      </c>
      <c r="F6" s="110">
        <v>89</v>
      </c>
      <c r="G6" s="110"/>
      <c r="Q6" s="72"/>
    </row>
    <row r="7" spans="1:25" ht="22.5" customHeight="1">
      <c r="A7" s="22">
        <v>307</v>
      </c>
      <c r="B7" s="110">
        <v>80</v>
      </c>
      <c r="C7" s="110">
        <v>81</v>
      </c>
      <c r="D7" s="110">
        <v>83</v>
      </c>
      <c r="E7" s="110">
        <v>89</v>
      </c>
      <c r="F7" s="110">
        <v>87</v>
      </c>
      <c r="G7" s="110"/>
      <c r="P7" s="69" t="s">
        <v>52</v>
      </c>
      <c r="Q7" s="72"/>
      <c r="R7" s="69"/>
      <c r="S7" s="69"/>
      <c r="T7" s="69"/>
      <c r="U7" s="69"/>
      <c r="V7" s="69"/>
      <c r="W7" s="69"/>
      <c r="X7" s="69"/>
      <c r="Y7" s="69"/>
    </row>
    <row r="8" spans="1:25" ht="22.5" customHeight="1">
      <c r="A8" s="22">
        <v>308</v>
      </c>
      <c r="B8" s="110">
        <v>80</v>
      </c>
      <c r="C8" s="110">
        <v>80</v>
      </c>
      <c r="D8" s="110">
        <v>93</v>
      </c>
      <c r="E8" s="110">
        <v>94</v>
      </c>
      <c r="F8" s="110">
        <v>87</v>
      </c>
      <c r="G8" s="110"/>
      <c r="M8" s="69"/>
      <c r="P8" s="69"/>
      <c r="Q8" s="72"/>
      <c r="R8" s="69"/>
      <c r="S8" s="69"/>
      <c r="T8" s="69"/>
      <c r="U8" s="69"/>
      <c r="V8" s="69"/>
      <c r="W8" s="69"/>
      <c r="X8" s="69"/>
      <c r="Y8" s="69"/>
    </row>
    <row r="9" spans="1:25" ht="22.5" customHeight="1">
      <c r="A9" s="22">
        <v>309</v>
      </c>
      <c r="B9" s="110">
        <v>81</v>
      </c>
      <c r="C9" s="110">
        <v>81</v>
      </c>
      <c r="D9" s="110">
        <v>83</v>
      </c>
      <c r="E9" s="110">
        <v>86</v>
      </c>
      <c r="F9" s="110">
        <v>89</v>
      </c>
      <c r="G9" s="110"/>
      <c r="M9" s="69"/>
      <c r="P9" s="69"/>
      <c r="Q9" s="72"/>
      <c r="R9" s="69"/>
      <c r="S9" s="69"/>
      <c r="T9" s="69"/>
      <c r="U9" s="69"/>
      <c r="V9" s="69"/>
      <c r="W9" s="69"/>
      <c r="X9" s="69"/>
      <c r="Y9" s="69"/>
    </row>
    <row r="10" spans="1:25" ht="22.5" customHeight="1">
      <c r="A10" s="22">
        <v>303</v>
      </c>
      <c r="B10" s="110">
        <v>81</v>
      </c>
      <c r="C10" s="110">
        <v>80</v>
      </c>
      <c r="D10" s="110">
        <v>92</v>
      </c>
      <c r="E10" s="110">
        <v>91</v>
      </c>
      <c r="F10" s="110">
        <v>88</v>
      </c>
      <c r="G10" s="110"/>
      <c r="M10" s="69"/>
      <c r="P10" s="69"/>
      <c r="Q10" s="72"/>
      <c r="R10" s="69"/>
      <c r="S10" s="69"/>
      <c r="T10" s="69"/>
      <c r="U10" s="69"/>
      <c r="V10" s="69"/>
      <c r="W10" s="69"/>
      <c r="X10" s="69"/>
      <c r="Y10" s="69"/>
    </row>
    <row r="11" spans="1:25" ht="22.5" customHeight="1">
      <c r="A11" s="22">
        <v>302</v>
      </c>
      <c r="B11" s="110">
        <v>80</v>
      </c>
      <c r="C11" s="110">
        <v>80</v>
      </c>
      <c r="D11" s="110">
        <v>85</v>
      </c>
      <c r="E11" s="110">
        <v>89</v>
      </c>
      <c r="F11" s="110">
        <v>87</v>
      </c>
      <c r="G11" s="110"/>
      <c r="M11" s="69"/>
      <c r="P11" s="69"/>
      <c r="Q11" s="72"/>
      <c r="R11" s="69"/>
      <c r="S11" s="69"/>
      <c r="T11" s="69"/>
      <c r="U11" s="69"/>
      <c r="V11" s="69"/>
      <c r="W11" s="69"/>
      <c r="X11" s="69"/>
      <c r="Y11" s="69"/>
    </row>
    <row r="12" spans="1:25" ht="22.5" customHeight="1" thickBot="1">
      <c r="A12" s="153">
        <v>301</v>
      </c>
      <c r="B12" s="154">
        <v>82</v>
      </c>
      <c r="C12" s="154">
        <v>82</v>
      </c>
      <c r="D12" s="154">
        <v>91</v>
      </c>
      <c r="E12" s="154">
        <v>90</v>
      </c>
      <c r="F12" s="154">
        <v>89</v>
      </c>
      <c r="G12" s="154"/>
      <c r="M12" s="69"/>
      <c r="P12" s="69"/>
      <c r="Q12" s="72"/>
      <c r="R12" s="69"/>
      <c r="S12" s="69"/>
      <c r="T12" s="69"/>
      <c r="U12" s="69"/>
      <c r="V12" s="69"/>
      <c r="W12" s="69"/>
      <c r="X12" s="69"/>
      <c r="Y12" s="69"/>
    </row>
    <row r="13" spans="1:25" ht="22.5" customHeight="1">
      <c r="A13" s="10">
        <v>106</v>
      </c>
      <c r="B13" s="110">
        <v>79</v>
      </c>
      <c r="C13" s="110">
        <v>78</v>
      </c>
      <c r="D13" s="110">
        <v>88</v>
      </c>
      <c r="E13" s="110">
        <v>89</v>
      </c>
      <c r="F13" s="110">
        <v>88</v>
      </c>
      <c r="G13" s="110"/>
      <c r="M13" s="69"/>
      <c r="P13" s="69"/>
      <c r="Q13" s="72"/>
      <c r="R13" s="69"/>
      <c r="S13" s="69"/>
      <c r="T13" s="69"/>
      <c r="U13" s="69"/>
      <c r="V13" s="69"/>
      <c r="W13" s="69"/>
      <c r="X13" s="69"/>
      <c r="Y13" s="69"/>
    </row>
    <row r="14" spans="1:25" ht="22.5" customHeight="1">
      <c r="A14" s="10">
        <v>107</v>
      </c>
      <c r="B14" s="110">
        <v>80</v>
      </c>
      <c r="C14" s="110">
        <v>80</v>
      </c>
      <c r="D14" s="110">
        <v>92</v>
      </c>
      <c r="E14" s="110">
        <v>90</v>
      </c>
      <c r="F14" s="110">
        <v>90</v>
      </c>
      <c r="G14" s="110"/>
      <c r="M14" s="69"/>
      <c r="P14" s="69"/>
      <c r="Q14" s="72"/>
      <c r="R14" s="69"/>
      <c r="S14" s="69"/>
      <c r="T14" s="69"/>
      <c r="U14" s="69"/>
      <c r="V14" s="69"/>
      <c r="W14" s="69"/>
      <c r="X14" s="69"/>
      <c r="Y14" s="69"/>
    </row>
    <row r="15" spans="1:25" ht="22.5" customHeight="1">
      <c r="A15" s="10">
        <v>108</v>
      </c>
      <c r="B15" s="110">
        <v>81</v>
      </c>
      <c r="C15" s="110">
        <v>80</v>
      </c>
      <c r="D15" s="110">
        <v>92</v>
      </c>
      <c r="E15" s="110">
        <v>91</v>
      </c>
      <c r="F15" s="110">
        <v>94</v>
      </c>
      <c r="G15" s="110"/>
      <c r="M15" s="69"/>
      <c r="P15" s="69"/>
      <c r="Q15" s="72"/>
      <c r="R15" s="69"/>
      <c r="S15" s="69"/>
      <c r="T15" s="69"/>
      <c r="U15" s="69"/>
      <c r="V15" s="69"/>
      <c r="W15" s="69"/>
      <c r="X15" s="69"/>
      <c r="Y15" s="69"/>
    </row>
    <row r="16" spans="1:25" ht="22.5" customHeight="1">
      <c r="A16" s="10">
        <v>109</v>
      </c>
      <c r="B16" s="110">
        <v>80</v>
      </c>
      <c r="C16" s="110">
        <v>79</v>
      </c>
      <c r="D16" s="110">
        <v>89</v>
      </c>
      <c r="E16" s="110">
        <v>83</v>
      </c>
      <c r="F16" s="110">
        <v>88</v>
      </c>
      <c r="G16" s="110"/>
      <c r="M16" s="69"/>
      <c r="P16" s="69"/>
      <c r="Q16" s="72"/>
      <c r="R16" s="69"/>
      <c r="S16" s="69"/>
      <c r="T16" s="69"/>
      <c r="U16" s="69"/>
      <c r="V16" s="69"/>
      <c r="W16" s="69"/>
      <c r="X16" s="69"/>
      <c r="Y16" s="69"/>
    </row>
    <row r="17" spans="1:25" ht="22.5" customHeight="1">
      <c r="A17" s="10">
        <v>105</v>
      </c>
      <c r="B17" s="110">
        <v>81</v>
      </c>
      <c r="C17" s="110">
        <v>81</v>
      </c>
      <c r="D17" s="110">
        <v>89</v>
      </c>
      <c r="E17" s="110">
        <v>91</v>
      </c>
      <c r="F17" s="110">
        <v>89</v>
      </c>
      <c r="G17" s="110"/>
      <c r="M17" s="69"/>
      <c r="P17" s="69"/>
      <c r="Q17" s="72"/>
      <c r="R17" s="69"/>
      <c r="S17" s="69"/>
      <c r="T17" s="69"/>
      <c r="U17" s="69"/>
      <c r="V17" s="69"/>
      <c r="W17" s="69"/>
      <c r="X17" s="69"/>
      <c r="Y17" s="69"/>
    </row>
    <row r="18" spans="1:25" ht="22.5" customHeight="1">
      <c r="A18" s="10">
        <v>104</v>
      </c>
      <c r="B18" s="110">
        <v>80</v>
      </c>
      <c r="C18" s="110">
        <v>80</v>
      </c>
      <c r="D18" s="110">
        <v>92</v>
      </c>
      <c r="E18" s="110">
        <v>94</v>
      </c>
      <c r="F18" s="110">
        <v>89</v>
      </c>
      <c r="G18" s="110"/>
      <c r="M18" s="69"/>
      <c r="P18" s="69"/>
      <c r="Q18" s="72"/>
      <c r="R18" s="69"/>
      <c r="S18" s="69"/>
      <c r="T18" s="69"/>
      <c r="U18" s="69"/>
      <c r="V18" s="69"/>
      <c r="W18" s="69"/>
      <c r="X18" s="69"/>
      <c r="Y18" s="69"/>
    </row>
    <row r="19" spans="1:25" ht="22.5" customHeight="1">
      <c r="A19" s="10">
        <v>103</v>
      </c>
      <c r="B19" s="110">
        <v>80</v>
      </c>
      <c r="C19" s="110">
        <v>80</v>
      </c>
      <c r="D19" s="110">
        <v>90</v>
      </c>
      <c r="E19" s="110">
        <v>85</v>
      </c>
      <c r="F19" s="110">
        <v>88</v>
      </c>
      <c r="G19" s="110"/>
      <c r="M19" s="69"/>
      <c r="P19" s="69"/>
      <c r="Q19" s="72"/>
      <c r="R19" s="69"/>
      <c r="S19" s="69"/>
      <c r="T19" s="69"/>
      <c r="U19" s="69"/>
      <c r="V19" s="69"/>
      <c r="W19" s="69"/>
      <c r="X19" s="69"/>
      <c r="Y19" s="69"/>
    </row>
    <row r="20" spans="1:7" ht="16.5">
      <c r="A20" s="162">
        <v>102</v>
      </c>
      <c r="B20" s="152">
        <v>80</v>
      </c>
      <c r="C20" s="152">
        <v>81</v>
      </c>
      <c r="D20" s="152">
        <v>93</v>
      </c>
      <c r="E20" s="152">
        <v>93</v>
      </c>
      <c r="F20" s="152">
        <v>92</v>
      </c>
      <c r="G20" s="14"/>
    </row>
    <row r="21" spans="1:7" ht="17.25" thickBot="1">
      <c r="A21" s="163">
        <v>101</v>
      </c>
      <c r="B21" s="165">
        <v>79</v>
      </c>
      <c r="C21" s="165">
        <v>80</v>
      </c>
      <c r="D21" s="165">
        <v>87</v>
      </c>
      <c r="E21" s="165">
        <v>83</v>
      </c>
      <c r="F21" s="165">
        <v>89</v>
      </c>
      <c r="G21" s="164"/>
    </row>
    <row r="57" ht="16.5">
      <c r="C57" s="112"/>
    </row>
    <row r="58" ht="16.5">
      <c r="C58" s="112"/>
    </row>
    <row r="59" ht="16.5">
      <c r="C59" s="112"/>
    </row>
    <row r="60" ht="16.5">
      <c r="C60" s="112"/>
    </row>
    <row r="61" ht="16.5">
      <c r="C61" s="112"/>
    </row>
    <row r="62" ht="16.5">
      <c r="C62" s="112"/>
    </row>
    <row r="63" ht="16.5">
      <c r="C63" s="112"/>
    </row>
    <row r="64" ht="16.5">
      <c r="C64" s="112"/>
    </row>
    <row r="65" ht="16.5">
      <c r="C65" s="112"/>
    </row>
    <row r="66" ht="16.5">
      <c r="C66" s="112"/>
    </row>
    <row r="67" ht="16.5">
      <c r="C67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9">
      <selection activeCell="H27" sqref="H27"/>
    </sheetView>
  </sheetViews>
  <sheetFormatPr defaultColWidth="9.00390625" defaultRowHeight="16.5"/>
  <cols>
    <col min="1" max="3" width="9.00390625" style="60" customWidth="1"/>
    <col min="4" max="5" width="8.50390625" style="60" bestFit="1" customWidth="1"/>
    <col min="6" max="6" width="14.375" style="60" customWidth="1"/>
    <col min="7" max="7" width="11.50390625" style="60" bestFit="1" customWidth="1"/>
    <col min="8" max="8" width="9.00390625" style="60" customWidth="1"/>
    <col min="9" max="9" width="16.125" style="0" customWidth="1"/>
    <col min="11" max="11" width="11.00390625" style="0" customWidth="1"/>
  </cols>
  <sheetData>
    <row r="1" spans="1:9" ht="19.5">
      <c r="A1" s="224" t="s">
        <v>125</v>
      </c>
      <c r="B1" s="225"/>
      <c r="C1" s="225"/>
      <c r="D1" s="225"/>
      <c r="E1" s="226"/>
      <c r="F1" s="226"/>
      <c r="G1" s="226"/>
      <c r="H1" s="226"/>
      <c r="I1" s="27"/>
    </row>
    <row r="2" spans="1:9" ht="17.25" thickBot="1">
      <c r="A2" s="227" t="s">
        <v>126</v>
      </c>
      <c r="B2" s="227"/>
      <c r="C2" s="227"/>
      <c r="D2" s="227"/>
      <c r="E2" s="227"/>
      <c r="F2" s="227"/>
      <c r="G2" s="227"/>
      <c r="H2" s="227"/>
      <c r="I2" s="28"/>
    </row>
    <row r="3" spans="1:9" ht="17.25" thickTop="1">
      <c r="A3" s="103"/>
      <c r="B3" s="228" t="s">
        <v>87</v>
      </c>
      <c r="C3" s="228"/>
      <c r="D3" s="229"/>
      <c r="E3" s="230" t="s">
        <v>39</v>
      </c>
      <c r="F3" s="232" t="s">
        <v>86</v>
      </c>
      <c r="G3" s="232" t="s">
        <v>40</v>
      </c>
      <c r="H3" s="234" t="s">
        <v>41</v>
      </c>
      <c r="I3" s="88" t="s">
        <v>42</v>
      </c>
    </row>
    <row r="4" spans="1:9" ht="16.5">
      <c r="A4" s="71" t="s">
        <v>43</v>
      </c>
      <c r="B4" s="104" t="s">
        <v>44</v>
      </c>
      <c r="C4" s="104" t="s">
        <v>45</v>
      </c>
      <c r="D4" s="89" t="s">
        <v>46</v>
      </c>
      <c r="E4" s="231"/>
      <c r="F4" s="233"/>
      <c r="G4" s="233"/>
      <c r="H4" s="235"/>
      <c r="I4" s="27"/>
    </row>
    <row r="5" spans="1:11" ht="33.75" customHeight="1">
      <c r="A5" s="85">
        <v>101</v>
      </c>
      <c r="B5" s="105">
        <f>AVERAGE('教室A'!B21:G21,'資源A'!B4:G4)</f>
        <v>82.9</v>
      </c>
      <c r="C5" s="105">
        <f>AVERAGE('教室B'!B3:G3)</f>
        <v>87</v>
      </c>
      <c r="D5" s="90">
        <f>AVERAGE('廁所B '!E16:J16,'外掃A '!B8:G8)</f>
        <v>82.9</v>
      </c>
      <c r="E5" s="91">
        <f aca="true" t="shared" si="0" ref="E5:E12">SUM(B5:D5)</f>
        <v>252.8</v>
      </c>
      <c r="F5" s="86"/>
      <c r="G5" s="86">
        <f>(E5+F5)/3</f>
        <v>84.26666666666667</v>
      </c>
      <c r="H5" s="87" t="s">
        <v>114</v>
      </c>
      <c r="I5" s="68"/>
      <c r="J5" s="60"/>
      <c r="K5" s="60"/>
    </row>
    <row r="6" spans="1:11" ht="33.75" customHeight="1" thickBot="1">
      <c r="A6" s="85">
        <v>102</v>
      </c>
      <c r="B6" s="105">
        <f>AVERAGE('教室A'!B20:G20,'資源A'!B5:G5)</f>
        <v>85.7</v>
      </c>
      <c r="C6" s="105">
        <f>AVERAGE('教室B'!B4:G4)</f>
        <v>88.8</v>
      </c>
      <c r="D6" s="90">
        <f>AVERAGE('廁所B '!E14:J14,'外掃A '!B11:G11)</f>
        <v>83.9</v>
      </c>
      <c r="E6" s="91">
        <f t="shared" si="0"/>
        <v>258.4</v>
      </c>
      <c r="F6" s="86"/>
      <c r="G6" s="86">
        <f>(E6+F6)/3</f>
        <v>86.13333333333333</v>
      </c>
      <c r="H6" s="180">
        <v>1</v>
      </c>
      <c r="I6" s="68"/>
      <c r="J6" s="60"/>
      <c r="K6" s="60"/>
    </row>
    <row r="7" spans="1:9" s="60" customFormat="1" ht="33.75" customHeight="1" thickTop="1">
      <c r="A7" s="85">
        <v>103</v>
      </c>
      <c r="B7" s="105">
        <f>AVERAGE('教室A'!B19:G19,'資源A'!B6:G6)</f>
        <v>83.6</v>
      </c>
      <c r="C7" s="105">
        <f>AVERAGE('教室B'!B5:G5)</f>
        <v>85</v>
      </c>
      <c r="D7" s="90">
        <f>AVERAGE('廁所B '!E15:J15,'外掃A '!B12:G12)</f>
        <v>83</v>
      </c>
      <c r="E7" s="91">
        <f t="shared" si="0"/>
        <v>251.6</v>
      </c>
      <c r="F7" s="86"/>
      <c r="G7" s="86">
        <f>(E7+F7)/3</f>
        <v>83.86666666666666</v>
      </c>
      <c r="H7" s="87"/>
      <c r="I7" s="66"/>
    </row>
    <row r="8" spans="1:9" s="60" customFormat="1" ht="33.75" customHeight="1">
      <c r="A8" s="85">
        <v>104</v>
      </c>
      <c r="B8" s="105">
        <f>AVERAGE('教室A'!B18:G18,'資源A'!B7:G7)</f>
        <v>84.5</v>
      </c>
      <c r="C8" s="105">
        <f>AVERAGE('教室B'!B6:G6)</f>
        <v>87.4</v>
      </c>
      <c r="D8" s="90">
        <f>AVERAGE('廁所B '!E10:J10,'外掃B'!B10:G10,'外掃B'!B11:G11)</f>
        <v>83.06666666666666</v>
      </c>
      <c r="E8" s="91">
        <f t="shared" si="0"/>
        <v>254.96666666666667</v>
      </c>
      <c r="F8" s="86"/>
      <c r="G8" s="86">
        <f>(E8+F8)/3</f>
        <v>84.9888888888889</v>
      </c>
      <c r="H8" s="87">
        <v>3</v>
      </c>
      <c r="I8" s="67"/>
    </row>
    <row r="9" spans="1:9" s="60" customFormat="1" ht="33.75" customHeight="1" thickBot="1">
      <c r="A9" s="85">
        <v>105</v>
      </c>
      <c r="B9" s="105">
        <f>AVERAGE('教室A'!B17:G17,'資源A'!B8:G8)</f>
        <v>84.8</v>
      </c>
      <c r="C9" s="105">
        <f>AVERAGE('教室B'!B7:G7)</f>
        <v>87.6</v>
      </c>
      <c r="D9" s="90">
        <f>AVERAGE('廁所B '!E13:J13,'外掃B'!B8:G8,'外掃B'!B9:G9)</f>
        <v>83.2</v>
      </c>
      <c r="E9" s="91">
        <f t="shared" si="0"/>
        <v>255.59999999999997</v>
      </c>
      <c r="F9" s="86"/>
      <c r="G9" s="86">
        <f>(E9+F9)/3</f>
        <v>85.19999999999999</v>
      </c>
      <c r="H9" s="180">
        <v>2</v>
      </c>
      <c r="I9" s="68"/>
    </row>
    <row r="10" spans="1:14" s="60" customFormat="1" ht="33.75" customHeight="1" thickTop="1">
      <c r="A10" s="85">
        <v>106</v>
      </c>
      <c r="B10" s="105">
        <f>AVERAGE('教室A'!B13:G13,'資源A'!B12:G12)</f>
        <v>83.3</v>
      </c>
      <c r="C10" s="105">
        <f>AVERAGE('教室B'!B11:G11)</f>
        <v>84.6</v>
      </c>
      <c r="D10" s="90">
        <f>AVERAGE('廁所B '!E18:J18,'廁所B '!E19:J19,'外掃A '!B9:G9,'外掃A '!B10:G10)</f>
        <v>83.2</v>
      </c>
      <c r="E10" s="91">
        <f t="shared" si="0"/>
        <v>251.09999999999997</v>
      </c>
      <c r="F10" s="86"/>
      <c r="G10" s="86">
        <f aca="true" t="shared" si="1" ref="G10:G30">(E10+F10)/3</f>
        <v>83.69999999999999</v>
      </c>
      <c r="H10" s="178"/>
      <c r="I10" s="68"/>
      <c r="N10" s="96"/>
    </row>
    <row r="11" spans="1:14" s="60" customFormat="1" ht="33.75" customHeight="1">
      <c r="A11" s="85">
        <v>107</v>
      </c>
      <c r="B11" s="105">
        <f>AVERAGE('教室A'!B14:G14,'資源A'!B11:G11)</f>
        <v>84.6</v>
      </c>
      <c r="C11" s="105">
        <f>AVERAGE('教室B'!B10:G10)</f>
        <v>86.4</v>
      </c>
      <c r="D11" s="90">
        <f>AVERAGE('廁所B '!E11:J11,'外掃B'!B7:G7)</f>
        <v>81</v>
      </c>
      <c r="E11" s="91">
        <f t="shared" si="0"/>
        <v>252</v>
      </c>
      <c r="F11" s="86"/>
      <c r="G11" s="86">
        <f t="shared" si="1"/>
        <v>84</v>
      </c>
      <c r="H11" s="87"/>
      <c r="N11" s="96"/>
    </row>
    <row r="12" spans="1:9" s="60" customFormat="1" ht="33.75" customHeight="1">
      <c r="A12" s="85">
        <v>108</v>
      </c>
      <c r="B12" s="105">
        <f>AVERAGE('教室A'!B15:G15,'資源A'!B10:G10)</f>
        <v>85.8</v>
      </c>
      <c r="C12" s="105">
        <f>AVERAGE('教室B'!B9:G9)</f>
        <v>86.6</v>
      </c>
      <c r="D12" s="90">
        <f>AVERAGE('廁所B '!E17:J17,'外掃B'!B5:G5)</f>
        <v>82.5</v>
      </c>
      <c r="E12" s="91">
        <f t="shared" si="0"/>
        <v>254.89999999999998</v>
      </c>
      <c r="F12" s="86"/>
      <c r="G12" s="86">
        <f t="shared" si="1"/>
        <v>84.96666666666665</v>
      </c>
      <c r="H12" s="87" t="s">
        <v>114</v>
      </c>
      <c r="I12" s="68"/>
    </row>
    <row r="13" spans="1:9" s="60" customFormat="1" ht="33.75" customHeight="1">
      <c r="A13" s="195">
        <v>109</v>
      </c>
      <c r="B13" s="196">
        <f>AVERAGE('教室A'!B16:G16,'資源A'!B9:G9)</f>
        <v>82.7</v>
      </c>
      <c r="C13" s="196">
        <f>AVERAGE('教室B'!B8:G8)</f>
        <v>84.2</v>
      </c>
      <c r="D13" s="197">
        <f>AVERAGE('外掃A '!B6:G6,'廁所B '!E12:J12)</f>
        <v>80.6</v>
      </c>
      <c r="E13" s="198">
        <f>SUM(B13:D13)</f>
        <v>247.5</v>
      </c>
      <c r="F13" s="199"/>
      <c r="G13" s="199">
        <f t="shared" si="1"/>
        <v>82.5</v>
      </c>
      <c r="H13" s="200"/>
      <c r="I13" s="68"/>
    </row>
    <row r="14" spans="1:9" s="60" customFormat="1" ht="33.75" customHeight="1">
      <c r="A14" s="117">
        <v>201</v>
      </c>
      <c r="B14" s="118">
        <f>AVERAGE('資源A'!B13:G13)</f>
        <v>82.75</v>
      </c>
      <c r="C14" s="118">
        <f>AVERAGE('教室B'!B12:G12,'資源B'!B11:G11)</f>
        <v>84.875</v>
      </c>
      <c r="D14" s="119">
        <f>AVERAGE('廁所B '!E6:J6,'外掃A '!B5:G5,'外掃A '!B13:G13)</f>
        <v>83.25</v>
      </c>
      <c r="E14" s="120">
        <f aca="true" t="shared" si="2" ref="E14:E30">SUM(B14:D14)</f>
        <v>250.875</v>
      </c>
      <c r="F14" s="121"/>
      <c r="G14" s="122">
        <f t="shared" si="1"/>
        <v>83.625</v>
      </c>
      <c r="H14" s="130"/>
      <c r="I14" s="68"/>
    </row>
    <row r="15" spans="1:14" s="60" customFormat="1" ht="33.75" customHeight="1">
      <c r="A15" s="123">
        <v>202</v>
      </c>
      <c r="B15" s="124">
        <f>AVERAGE('資源A'!B14:G14)</f>
        <v>83.25</v>
      </c>
      <c r="C15" s="124">
        <f>AVERAGE('教室B'!B13:G13,'資源B'!B10:G10)</f>
        <v>84.75</v>
      </c>
      <c r="D15" s="125">
        <f>AVERAGE('廁所B '!E5:J5,'外掃A '!B14:G14)</f>
        <v>83.3125</v>
      </c>
      <c r="E15" s="126">
        <f t="shared" si="2"/>
        <v>251.3125</v>
      </c>
      <c r="F15" s="127"/>
      <c r="G15" s="128">
        <f t="shared" si="1"/>
        <v>83.77083333333333</v>
      </c>
      <c r="H15" s="130" t="s">
        <v>114</v>
      </c>
      <c r="I15" s="66"/>
      <c r="N15" s="59"/>
    </row>
    <row r="16" spans="1:9" s="60" customFormat="1" ht="33.75" customHeight="1">
      <c r="A16" s="123">
        <v>203</v>
      </c>
      <c r="B16" s="124">
        <f>AVERAGE('資源A'!B15:G15)</f>
        <v>83.25</v>
      </c>
      <c r="C16" s="124">
        <f>AVERAGE('教室B'!B14:G14,'資源B'!B9:G9)</f>
        <v>84.25</v>
      </c>
      <c r="D16" s="125">
        <f>AVERAGE('廁所B '!E2:J2,'外掃A '!B20:G20,'外掃B'!B6:G6)</f>
        <v>83</v>
      </c>
      <c r="E16" s="126">
        <f t="shared" si="2"/>
        <v>250.5</v>
      </c>
      <c r="F16" s="127"/>
      <c r="G16" s="128">
        <f t="shared" si="1"/>
        <v>83.5</v>
      </c>
      <c r="H16" s="130"/>
      <c r="I16" s="68"/>
    </row>
    <row r="17" spans="1:9" s="60" customFormat="1" ht="33.75" customHeight="1">
      <c r="A17" s="123">
        <v>204</v>
      </c>
      <c r="B17" s="124">
        <f>AVERAGE('資源A'!B16:G16)</f>
        <v>83.5</v>
      </c>
      <c r="C17" s="124">
        <f>AVERAGE('教室B'!B15:G15,'資源B'!B8:G8)</f>
        <v>84.875</v>
      </c>
      <c r="D17" s="125">
        <f>AVERAGE('廁所B '!E3:J3,'外掃A '!B21:G21)</f>
        <v>83.3125</v>
      </c>
      <c r="E17" s="126">
        <f t="shared" si="2"/>
        <v>251.6875</v>
      </c>
      <c r="F17" s="127"/>
      <c r="G17" s="128">
        <f t="shared" si="1"/>
        <v>83.89583333333333</v>
      </c>
      <c r="H17" s="130">
        <v>3</v>
      </c>
      <c r="I17" s="66"/>
    </row>
    <row r="18" spans="1:9" s="60" customFormat="1" ht="33.75" customHeight="1">
      <c r="A18" s="123">
        <v>205</v>
      </c>
      <c r="B18" s="124">
        <f>AVERAGE('資源A'!B19:G19)</f>
        <v>83.5</v>
      </c>
      <c r="C18" s="124">
        <f>AVERAGE('教室B'!B18:G18,'資源B'!B12:G12)</f>
        <v>84.875</v>
      </c>
      <c r="D18" s="125">
        <f>AVERAGE('廁所B '!E7:J7,'外掃A '!B18:G18,'外掃A '!B19:G19)</f>
        <v>83.45833333333333</v>
      </c>
      <c r="E18" s="126">
        <f t="shared" si="2"/>
        <v>251.83333333333331</v>
      </c>
      <c r="F18" s="127"/>
      <c r="G18" s="128">
        <f t="shared" si="1"/>
        <v>83.94444444444444</v>
      </c>
      <c r="H18" s="130" t="s">
        <v>114</v>
      </c>
      <c r="I18" s="68"/>
    </row>
    <row r="19" spans="1:9" s="60" customFormat="1" ht="33.75" customHeight="1">
      <c r="A19" s="123">
        <v>206</v>
      </c>
      <c r="B19" s="124">
        <f>AVERAGE('資源A'!B18:G18)</f>
        <v>84</v>
      </c>
      <c r="C19" s="124">
        <f>AVERAGE('教室B'!B17:G17,'資源B'!B13:G13)</f>
        <v>86.5</v>
      </c>
      <c r="D19" s="125">
        <f>AVERAGE('廁所A'!E4:J4,'外掃A '!B16:G16,'外掃A '!B17:G17)</f>
        <v>84.5</v>
      </c>
      <c r="E19" s="126">
        <f t="shared" si="2"/>
        <v>255</v>
      </c>
      <c r="F19" s="127"/>
      <c r="G19" s="128">
        <f t="shared" si="1"/>
        <v>85</v>
      </c>
      <c r="H19" s="130">
        <v>1</v>
      </c>
      <c r="I19" s="68"/>
    </row>
    <row r="20" spans="1:11" ht="33.75" customHeight="1">
      <c r="A20" s="123">
        <v>207</v>
      </c>
      <c r="B20" s="124">
        <f>AVERAGE('資源A'!B20:G20)</f>
        <v>83.25</v>
      </c>
      <c r="C20" s="124">
        <f>AVERAGE('教室B'!B19:G19,'資源B'!B20:G20)</f>
        <v>86</v>
      </c>
      <c r="D20" s="125">
        <f>AVERAGE('廁所B '!E8:J9,'外掃B'!B12:G12)</f>
        <v>83.08333333333333</v>
      </c>
      <c r="E20" s="126">
        <f t="shared" si="2"/>
        <v>252.33333333333331</v>
      </c>
      <c r="F20" s="127"/>
      <c r="G20" s="128">
        <f t="shared" si="1"/>
        <v>84.1111111111111</v>
      </c>
      <c r="H20" s="130">
        <v>2</v>
      </c>
      <c r="I20" s="84"/>
      <c r="J20" s="60"/>
      <c r="K20" s="60"/>
    </row>
    <row r="21" spans="1:11" ht="33.75" customHeight="1">
      <c r="A21" s="123">
        <v>208</v>
      </c>
      <c r="B21" s="124">
        <f>AVERAGE('資源A'!B17:G17)</f>
        <v>82</v>
      </c>
      <c r="C21" s="124">
        <f>AVERAGE('教室B'!B16:G16,'資源B'!B14:G14)</f>
        <v>83.75</v>
      </c>
      <c r="D21" s="125">
        <f>AVERAGE('外掃B'!B13:G13)</f>
        <v>81.5</v>
      </c>
      <c r="E21" s="126">
        <f t="shared" si="2"/>
        <v>247.25</v>
      </c>
      <c r="F21" s="127"/>
      <c r="G21" s="128">
        <f t="shared" si="1"/>
        <v>82.41666666666667</v>
      </c>
      <c r="H21" s="129"/>
      <c r="I21" s="66"/>
      <c r="J21" s="60"/>
      <c r="K21" s="60"/>
    </row>
    <row r="22" spans="1:11" ht="33.75" customHeight="1">
      <c r="A22" s="131">
        <v>301</v>
      </c>
      <c r="B22" s="132">
        <f>AVERAGE('教室A'!B12:G12)</f>
        <v>86.8</v>
      </c>
      <c r="C22" s="132">
        <f>AVERAGE('資源B'!B19:G19)</f>
        <v>83.5</v>
      </c>
      <c r="D22" s="133">
        <f>AVERAGE('廁所A'!E8:J9,'外掃A '!B22:G22)</f>
        <v>82.16666666666667</v>
      </c>
      <c r="E22" s="134">
        <f t="shared" si="2"/>
        <v>252.4666666666667</v>
      </c>
      <c r="F22" s="135"/>
      <c r="G22" s="136">
        <f t="shared" si="1"/>
        <v>84.15555555555557</v>
      </c>
      <c r="H22" s="182">
        <v>3</v>
      </c>
      <c r="I22" s="66"/>
      <c r="J22" s="60"/>
      <c r="K22" s="60"/>
    </row>
    <row r="23" spans="1:11" ht="33.75" customHeight="1">
      <c r="A23" s="137">
        <v>302</v>
      </c>
      <c r="B23" s="132">
        <f>AVERAGE('教室A'!B11:G11)</f>
        <v>84.2</v>
      </c>
      <c r="C23" s="138">
        <f>AVERAGE('資源B'!B17:G17)</f>
        <v>81.4</v>
      </c>
      <c r="D23" s="133">
        <f>AVERAGE('廁所A'!E6:J7,'外掃A '!B23:G23)</f>
        <v>83.53333333333333</v>
      </c>
      <c r="E23" s="139">
        <f t="shared" si="2"/>
        <v>249.13333333333335</v>
      </c>
      <c r="F23" s="140"/>
      <c r="G23" s="141">
        <f t="shared" si="1"/>
        <v>83.04444444444445</v>
      </c>
      <c r="H23" s="181"/>
      <c r="I23" s="67"/>
      <c r="J23" s="60"/>
      <c r="K23" s="60"/>
    </row>
    <row r="24" spans="1:11" ht="33.75" customHeight="1">
      <c r="A24" s="137">
        <v>303</v>
      </c>
      <c r="B24" s="132">
        <f>AVERAGE('教室A'!B10:G10)</f>
        <v>86.4</v>
      </c>
      <c r="C24" s="138">
        <f>AVERAGE('資源B'!B16:G16)</f>
        <v>82.2</v>
      </c>
      <c r="D24" s="133">
        <f>AVERAGE('廁所A'!E2:J2,'廁所A'!E3:J3,'外掃A '!B3:G3,'外掃A '!B4:G4)</f>
        <v>84.325</v>
      </c>
      <c r="E24" s="139">
        <f t="shared" si="2"/>
        <v>252.925</v>
      </c>
      <c r="F24" s="140"/>
      <c r="G24" s="141">
        <f t="shared" si="1"/>
        <v>84.30833333333334</v>
      </c>
      <c r="H24" s="181">
        <v>1</v>
      </c>
      <c r="I24" s="66"/>
      <c r="J24" s="60"/>
      <c r="K24" s="60"/>
    </row>
    <row r="25" spans="1:11" ht="33.75" customHeight="1">
      <c r="A25" s="137">
        <v>304</v>
      </c>
      <c r="B25" s="132">
        <f>AVERAGE('教室A'!B4:G4)</f>
        <v>86.2</v>
      </c>
      <c r="C25" s="138">
        <f>AVERAGE('資源B'!B3:G3)</f>
        <v>81.8</v>
      </c>
      <c r="D25" s="133">
        <f>AVERAGE('廁所A'!E12:J12,'廁所A'!E13:J13,'外掃B'!B4:G4)</f>
        <v>81.26666666666667</v>
      </c>
      <c r="E25" s="139">
        <f t="shared" si="2"/>
        <v>249.26666666666665</v>
      </c>
      <c r="F25" s="140"/>
      <c r="G25" s="141">
        <f t="shared" si="1"/>
        <v>83.08888888888889</v>
      </c>
      <c r="H25" s="181"/>
      <c r="I25" s="67"/>
      <c r="J25" s="60"/>
      <c r="K25" s="60"/>
    </row>
    <row r="26" spans="1:11" ht="33.75" customHeight="1">
      <c r="A26" s="137">
        <v>305</v>
      </c>
      <c r="B26" s="132">
        <f>AVERAGE('教室A'!B5:G5)</f>
        <v>86.8</v>
      </c>
      <c r="C26" s="138">
        <f>AVERAGE('資源B'!B4:G4)</f>
        <v>83.6</v>
      </c>
      <c r="D26" s="133">
        <f>AVERAGE('廁所A'!E10:J10,'廁所A'!E11:J11,'外掃B'!B19:G19)</f>
        <v>82.23333333333333</v>
      </c>
      <c r="E26" s="139">
        <f t="shared" si="2"/>
        <v>252.63333333333333</v>
      </c>
      <c r="F26" s="140"/>
      <c r="G26" s="141">
        <f t="shared" si="1"/>
        <v>84.21111111111111</v>
      </c>
      <c r="H26" s="181">
        <v>2</v>
      </c>
      <c r="I26" s="67"/>
      <c r="J26" s="60"/>
      <c r="K26" s="60"/>
    </row>
    <row r="27" spans="1:11" ht="33.75" customHeight="1">
      <c r="A27" s="137">
        <v>306</v>
      </c>
      <c r="B27" s="132">
        <f>AVERAGE('教室A'!B6:G6)</f>
        <v>85.2</v>
      </c>
      <c r="C27" s="138">
        <f>AVERAGE('資源B'!B5:G5)</f>
        <v>81.8</v>
      </c>
      <c r="D27" s="133">
        <f>AVERAGE('廁所A'!E4:J4,'廁所A'!E5:J5,'外掃A '!B13:G13)</f>
        <v>82.71428571428571</v>
      </c>
      <c r="E27" s="139">
        <f t="shared" si="2"/>
        <v>249.71428571428572</v>
      </c>
      <c r="F27" s="140"/>
      <c r="G27" s="141">
        <f t="shared" si="1"/>
        <v>83.23809523809524</v>
      </c>
      <c r="H27" s="181" t="s">
        <v>114</v>
      </c>
      <c r="I27" s="68"/>
      <c r="J27" s="60"/>
      <c r="K27" s="60"/>
    </row>
    <row r="28" spans="1:11" ht="33.75" customHeight="1">
      <c r="A28" s="137">
        <v>307</v>
      </c>
      <c r="B28" s="132">
        <f>AVERAGE('教室A'!B7:G7)</f>
        <v>84</v>
      </c>
      <c r="C28" s="138">
        <f>AVERAGE('資源B'!B6:G6)</f>
        <v>83</v>
      </c>
      <c r="D28" s="133">
        <f>AVERAGE('廁所A'!E14:J14,'廁所A'!E15:J15,'外掃B'!B3:G3)</f>
        <v>80.93333333333334</v>
      </c>
      <c r="E28" s="139">
        <f t="shared" si="2"/>
        <v>247.93333333333334</v>
      </c>
      <c r="F28" s="140"/>
      <c r="G28" s="141">
        <f t="shared" si="1"/>
        <v>82.64444444444445</v>
      </c>
      <c r="H28" s="181"/>
      <c r="I28" s="68"/>
      <c r="J28" s="60"/>
      <c r="K28" s="60"/>
    </row>
    <row r="29" spans="1:11" ht="33.75" customHeight="1">
      <c r="A29" s="137">
        <v>308</v>
      </c>
      <c r="B29" s="132">
        <f>AVERAGE('教室A'!B8:G8)</f>
        <v>86.8</v>
      </c>
      <c r="C29" s="138">
        <f>AVERAGE('資源B'!B7:G7)</f>
        <v>80.6</v>
      </c>
      <c r="D29" s="133">
        <f>AVERAGE('廁所A'!E16:J16,'廁所A'!E17:J17,'外掃B'!B14:G14,'外掃B'!B15:G15)</f>
        <v>84.125</v>
      </c>
      <c r="E29" s="139">
        <f t="shared" si="2"/>
        <v>251.52499999999998</v>
      </c>
      <c r="F29" s="140"/>
      <c r="G29" s="141">
        <f t="shared" si="1"/>
        <v>83.84166666666665</v>
      </c>
      <c r="H29" s="181" t="s">
        <v>114</v>
      </c>
      <c r="I29" s="67"/>
      <c r="J29" s="60"/>
      <c r="K29" s="60"/>
    </row>
    <row r="30" spans="1:11" ht="33.75" customHeight="1" thickBot="1">
      <c r="A30" s="142">
        <v>309</v>
      </c>
      <c r="B30" s="143">
        <f>AVERAGE('教室A'!B9:G9)</f>
        <v>84</v>
      </c>
      <c r="C30" s="143">
        <f>AVERAGE('資源B'!B15:G15)</f>
        <v>78.8</v>
      </c>
      <c r="D30" s="201">
        <f>AVERAGE('外掃B'!B20:G20)</f>
        <v>78.6</v>
      </c>
      <c r="E30" s="144">
        <f t="shared" si="2"/>
        <v>241.4</v>
      </c>
      <c r="F30" s="145"/>
      <c r="G30" s="146">
        <f t="shared" si="1"/>
        <v>80.46666666666667</v>
      </c>
      <c r="H30" s="147"/>
      <c r="I30" s="66"/>
      <c r="J30" s="60"/>
      <c r="K30" s="60"/>
    </row>
    <row r="31" ht="17.25" thickTop="1"/>
  </sheetData>
  <sheetProtection/>
  <mergeCells count="7">
    <mergeCell ref="A1:H1"/>
    <mergeCell ref="A2:H2"/>
    <mergeCell ref="B3:D3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selection activeCell="H8" sqref="H8"/>
    </sheetView>
  </sheetViews>
  <sheetFormatPr defaultColWidth="9.00390625" defaultRowHeight="16.5"/>
  <cols>
    <col min="1" max="1" width="5.50390625" style="0" customWidth="1"/>
    <col min="2" max="2" width="9.25390625" style="5" customWidth="1"/>
    <col min="3" max="3" width="8.50390625" style="5" customWidth="1"/>
    <col min="4" max="4" width="7.875" style="5" customWidth="1"/>
    <col min="5" max="5" width="8.50390625" style="5" bestFit="1" customWidth="1"/>
    <col min="6" max="6" width="9.375" style="5" bestFit="1" customWidth="1"/>
    <col min="7" max="7" width="8.50390625" style="5" bestFit="1" customWidth="1"/>
  </cols>
  <sheetData>
    <row r="1" spans="2:7" ht="22.5" customHeight="1">
      <c r="B1" s="81"/>
      <c r="C1" s="7"/>
      <c r="D1" s="7"/>
      <c r="E1" s="7"/>
      <c r="F1" s="7"/>
      <c r="G1" s="7"/>
    </row>
    <row r="2" spans="2:7" ht="22.5" customHeight="1" thickBot="1"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74</v>
      </c>
    </row>
    <row r="3" spans="1:7" ht="22.5" customHeight="1">
      <c r="A3" s="53">
        <v>304</v>
      </c>
      <c r="B3" s="51">
        <v>80</v>
      </c>
      <c r="C3" s="51">
        <v>83</v>
      </c>
      <c r="D3" s="51">
        <v>84</v>
      </c>
      <c r="E3" s="51">
        <v>81</v>
      </c>
      <c r="F3" s="51">
        <v>81</v>
      </c>
      <c r="G3" s="51"/>
    </row>
    <row r="4" spans="1:7" ht="22.5" customHeight="1">
      <c r="A4" s="54">
        <v>305</v>
      </c>
      <c r="B4" s="52">
        <v>83</v>
      </c>
      <c r="C4" s="52">
        <v>84</v>
      </c>
      <c r="D4" s="52">
        <v>84</v>
      </c>
      <c r="E4" s="52">
        <v>84</v>
      </c>
      <c r="F4" s="52">
        <v>83</v>
      </c>
      <c r="G4" s="52"/>
    </row>
    <row r="5" spans="1:7" ht="22.5" customHeight="1">
      <c r="A5" s="54">
        <v>306</v>
      </c>
      <c r="B5" s="52">
        <v>82</v>
      </c>
      <c r="C5" s="52">
        <v>80</v>
      </c>
      <c r="D5" s="52">
        <v>82</v>
      </c>
      <c r="E5" s="52">
        <v>83</v>
      </c>
      <c r="F5" s="52">
        <v>82</v>
      </c>
      <c r="G5" s="52"/>
    </row>
    <row r="6" spans="1:7" ht="22.5" customHeight="1">
      <c r="A6" s="54">
        <v>307</v>
      </c>
      <c r="B6" s="52">
        <v>81</v>
      </c>
      <c r="C6" s="52">
        <v>84</v>
      </c>
      <c r="D6" s="52">
        <v>83</v>
      </c>
      <c r="E6" s="52">
        <v>84</v>
      </c>
      <c r="F6" s="52">
        <v>83</v>
      </c>
      <c r="G6" s="52"/>
    </row>
    <row r="7" spans="1:15" ht="22.5" customHeight="1">
      <c r="A7" s="155">
        <v>308</v>
      </c>
      <c r="B7" s="156">
        <v>78</v>
      </c>
      <c r="C7" s="156">
        <v>81</v>
      </c>
      <c r="D7" s="156">
        <v>82</v>
      </c>
      <c r="E7" s="156">
        <v>80</v>
      </c>
      <c r="F7" s="156">
        <v>82</v>
      </c>
      <c r="G7" s="156"/>
      <c r="L7" s="69"/>
      <c r="M7" s="69"/>
      <c r="O7" s="69"/>
    </row>
    <row r="8" spans="1:16" ht="22.5" customHeight="1">
      <c r="A8" s="54">
        <v>204</v>
      </c>
      <c r="B8" s="52">
        <v>84</v>
      </c>
      <c r="C8" s="52">
        <v>83</v>
      </c>
      <c r="D8" s="52">
        <v>84</v>
      </c>
      <c r="E8" s="52">
        <v>84</v>
      </c>
      <c r="F8" s="52"/>
      <c r="G8" s="52"/>
      <c r="H8" t="s">
        <v>127</v>
      </c>
      <c r="L8" s="69"/>
      <c r="M8" s="69"/>
      <c r="N8" s="69"/>
      <c r="O8" s="69"/>
      <c r="P8" s="69"/>
    </row>
    <row r="9" spans="1:16" ht="22.5" customHeight="1">
      <c r="A9" s="54">
        <v>203</v>
      </c>
      <c r="B9" s="52">
        <v>83</v>
      </c>
      <c r="C9" s="52">
        <v>82</v>
      </c>
      <c r="D9" s="52">
        <v>83</v>
      </c>
      <c r="E9" s="52">
        <v>83</v>
      </c>
      <c r="F9" s="52"/>
      <c r="G9" s="52"/>
      <c r="L9" s="69"/>
      <c r="M9" s="69"/>
      <c r="N9" s="69"/>
      <c r="O9" s="69"/>
      <c r="P9" s="69"/>
    </row>
    <row r="10" spans="1:16" ht="22.5" customHeight="1" thickBot="1">
      <c r="A10" s="157">
        <v>202</v>
      </c>
      <c r="B10" s="158">
        <v>84</v>
      </c>
      <c r="C10" s="158">
        <v>84</v>
      </c>
      <c r="D10" s="158">
        <v>84</v>
      </c>
      <c r="E10" s="158">
        <v>84</v>
      </c>
      <c r="F10" s="52"/>
      <c r="G10" s="158"/>
      <c r="L10" s="69"/>
      <c r="M10" s="69"/>
      <c r="N10" s="69"/>
      <c r="O10" s="69"/>
      <c r="P10" s="69"/>
    </row>
    <row r="11" spans="1:16" ht="22.5" customHeight="1">
      <c r="A11" s="155">
        <v>201</v>
      </c>
      <c r="B11" s="156">
        <v>82</v>
      </c>
      <c r="C11" s="156">
        <v>84</v>
      </c>
      <c r="D11" s="156">
        <v>84</v>
      </c>
      <c r="E11" s="156">
        <v>84</v>
      </c>
      <c r="F11" s="156"/>
      <c r="G11" s="156"/>
      <c r="L11" s="69"/>
      <c r="M11" s="69"/>
      <c r="N11" s="69"/>
      <c r="O11" s="69"/>
      <c r="P11" s="69"/>
    </row>
    <row r="12" spans="1:16" ht="22.5" customHeight="1">
      <c r="A12" s="54">
        <v>205</v>
      </c>
      <c r="B12" s="52">
        <v>83</v>
      </c>
      <c r="C12" s="52">
        <v>84</v>
      </c>
      <c r="D12" s="52">
        <v>84</v>
      </c>
      <c r="E12" s="52">
        <v>84</v>
      </c>
      <c r="F12" s="52"/>
      <c r="G12" s="52"/>
      <c r="L12" s="69"/>
      <c r="M12" s="69"/>
      <c r="N12" s="69"/>
      <c r="O12" s="69"/>
      <c r="P12" s="69"/>
    </row>
    <row r="13" spans="1:16" ht="22.5" customHeight="1">
      <c r="A13" s="54">
        <v>206</v>
      </c>
      <c r="B13" s="52">
        <v>83</v>
      </c>
      <c r="C13" s="52">
        <v>84</v>
      </c>
      <c r="D13" s="52">
        <v>84</v>
      </c>
      <c r="E13" s="52">
        <v>84</v>
      </c>
      <c r="F13" s="52"/>
      <c r="G13" s="52"/>
      <c r="L13" s="69"/>
      <c r="M13" s="69"/>
      <c r="N13" s="69"/>
      <c r="O13" s="69"/>
      <c r="P13" s="69"/>
    </row>
    <row r="14" spans="1:16" ht="22.5" customHeight="1">
      <c r="A14" s="54">
        <v>208</v>
      </c>
      <c r="B14" s="52">
        <v>78</v>
      </c>
      <c r="C14" s="52">
        <v>83</v>
      </c>
      <c r="D14" s="52">
        <v>83</v>
      </c>
      <c r="E14" s="52">
        <v>83</v>
      </c>
      <c r="F14" s="52"/>
      <c r="G14" s="52"/>
      <c r="L14" s="69"/>
      <c r="M14" s="69"/>
      <c r="N14" s="69"/>
      <c r="O14" s="69"/>
      <c r="P14" s="69"/>
    </row>
    <row r="15" spans="1:16" ht="22.5" customHeight="1">
      <c r="A15" s="54">
        <v>309</v>
      </c>
      <c r="B15" s="52">
        <v>74</v>
      </c>
      <c r="C15" s="52">
        <v>79</v>
      </c>
      <c r="D15" s="52">
        <v>79</v>
      </c>
      <c r="E15" s="52">
        <v>82</v>
      </c>
      <c r="F15" s="52">
        <v>80</v>
      </c>
      <c r="G15" s="52"/>
      <c r="L15" s="69"/>
      <c r="M15" s="69"/>
      <c r="N15" s="69"/>
      <c r="O15" s="69"/>
      <c r="P15" s="69"/>
    </row>
    <row r="16" spans="1:16" ht="22.5" customHeight="1">
      <c r="A16" s="155">
        <v>303</v>
      </c>
      <c r="B16" s="156">
        <v>84</v>
      </c>
      <c r="C16" s="156">
        <v>82</v>
      </c>
      <c r="D16" s="156">
        <v>81</v>
      </c>
      <c r="E16" s="156">
        <v>82</v>
      </c>
      <c r="F16" s="156">
        <v>82</v>
      </c>
      <c r="G16" s="156"/>
      <c r="L16" s="69"/>
      <c r="M16" s="69"/>
      <c r="N16" s="69"/>
      <c r="O16" s="69"/>
      <c r="P16" s="69"/>
    </row>
    <row r="17" spans="1:16" ht="22.5" customHeight="1">
      <c r="A17" s="54">
        <v>302</v>
      </c>
      <c r="B17" s="52">
        <v>81</v>
      </c>
      <c r="C17" s="52">
        <v>83</v>
      </c>
      <c r="D17" s="52">
        <v>80</v>
      </c>
      <c r="E17" s="52">
        <v>82</v>
      </c>
      <c r="F17" s="52">
        <v>81</v>
      </c>
      <c r="G17" s="52"/>
      <c r="L17" s="69"/>
      <c r="M17" s="69"/>
      <c r="N17" s="69"/>
      <c r="O17" s="69"/>
      <c r="P17" s="69"/>
    </row>
    <row r="18" spans="1:16" ht="22.5" customHeight="1">
      <c r="A18" s="54">
        <v>301</v>
      </c>
      <c r="B18" s="52">
        <v>82</v>
      </c>
      <c r="C18" s="52">
        <v>82</v>
      </c>
      <c r="D18" s="52">
        <v>81</v>
      </c>
      <c r="E18" s="52">
        <v>82</v>
      </c>
      <c r="F18" s="52">
        <v>82</v>
      </c>
      <c r="G18" s="52"/>
      <c r="L18" s="69"/>
      <c r="M18" s="69"/>
      <c r="N18" s="69"/>
      <c r="O18" s="69"/>
      <c r="P18" s="69"/>
    </row>
    <row r="19" spans="1:14" ht="22.5" customHeight="1">
      <c r="A19" s="155">
        <v>207</v>
      </c>
      <c r="B19" s="156">
        <v>84</v>
      </c>
      <c r="C19" s="156">
        <v>83</v>
      </c>
      <c r="D19" s="160">
        <v>83</v>
      </c>
      <c r="E19" s="156">
        <v>84</v>
      </c>
      <c r="F19" s="156"/>
      <c r="G19" s="156"/>
      <c r="N19" s="69"/>
    </row>
    <row r="20" spans="1:7" ht="17.25" thickBot="1">
      <c r="A20" s="155"/>
      <c r="B20" s="172"/>
      <c r="C20" s="172"/>
      <c r="D20" s="172"/>
      <c r="E20" s="172"/>
      <c r="F20" s="172"/>
      <c r="G20" s="1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="110" zoomScaleNormal="110" zoomScalePageLayoutView="0" workbookViewId="0" topLeftCell="A7">
      <selection activeCell="H14" sqref="H14"/>
    </sheetView>
  </sheetViews>
  <sheetFormatPr defaultColWidth="9.00390625" defaultRowHeight="16.5"/>
  <cols>
    <col min="2" max="2" width="7.00390625" style="0" customWidth="1"/>
    <col min="3" max="7" width="8.50390625" style="0" bestFit="1" customWidth="1"/>
    <col min="8" max="15" width="4.50390625" style="0" customWidth="1"/>
    <col min="18" max="28" width="4.50390625" style="0" customWidth="1"/>
  </cols>
  <sheetData>
    <row r="1" spans="1:17" ht="22.5" customHeight="1">
      <c r="A1" s="151"/>
      <c r="B1" s="1" t="s">
        <v>0</v>
      </c>
      <c r="C1" s="1"/>
      <c r="D1" s="1"/>
      <c r="E1" s="1"/>
      <c r="F1" s="1"/>
      <c r="G1" s="1"/>
      <c r="Q1" s="72"/>
    </row>
    <row r="2" spans="1:17" ht="22.5" customHeight="1">
      <c r="A2" s="152"/>
      <c r="B2" s="107"/>
      <c r="C2" s="108"/>
      <c r="D2" s="108"/>
      <c r="E2" s="108"/>
      <c r="F2" s="108"/>
      <c r="G2" s="108"/>
      <c r="Q2" s="72"/>
    </row>
    <row r="3" spans="1:17" ht="22.5" customHeight="1" thickBot="1">
      <c r="A3" s="152"/>
      <c r="B3" s="1" t="s">
        <v>35</v>
      </c>
      <c r="C3" s="1" t="s">
        <v>2</v>
      </c>
      <c r="D3" s="1" t="s">
        <v>4</v>
      </c>
      <c r="E3" s="1" t="s">
        <v>3</v>
      </c>
      <c r="F3" s="1" t="s">
        <v>5</v>
      </c>
      <c r="G3" s="1" t="s">
        <v>73</v>
      </c>
      <c r="Q3" s="72"/>
    </row>
    <row r="4" spans="1:17" ht="22.5" customHeight="1">
      <c r="A4" s="21">
        <v>101</v>
      </c>
      <c r="B4" s="109">
        <v>81</v>
      </c>
      <c r="C4" s="109">
        <v>82</v>
      </c>
      <c r="D4" s="109">
        <v>81</v>
      </c>
      <c r="E4" s="109">
        <v>84</v>
      </c>
      <c r="F4" s="184">
        <v>83</v>
      </c>
      <c r="G4" s="109"/>
      <c r="Q4" s="72"/>
    </row>
    <row r="5" spans="1:17" ht="22.5" customHeight="1">
      <c r="A5" s="22">
        <v>102</v>
      </c>
      <c r="B5" s="110">
        <v>84</v>
      </c>
      <c r="C5" s="110">
        <v>83</v>
      </c>
      <c r="D5" s="110">
        <v>84</v>
      </c>
      <c r="E5" s="110">
        <v>84</v>
      </c>
      <c r="F5" s="110">
        <v>83</v>
      </c>
      <c r="G5" s="110"/>
      <c r="Q5" s="72"/>
    </row>
    <row r="6" spans="1:17" ht="22.5" customHeight="1">
      <c r="A6" s="22">
        <v>103</v>
      </c>
      <c r="B6" s="110">
        <v>82</v>
      </c>
      <c r="C6" s="110">
        <v>82</v>
      </c>
      <c r="D6" s="110">
        <v>83</v>
      </c>
      <c r="E6" s="110">
        <v>82</v>
      </c>
      <c r="F6" s="110">
        <v>84</v>
      </c>
      <c r="G6" s="110"/>
      <c r="Q6" s="72"/>
    </row>
    <row r="7" spans="1:25" ht="22.5" customHeight="1">
      <c r="A7" s="22">
        <v>104</v>
      </c>
      <c r="B7" s="110">
        <v>82</v>
      </c>
      <c r="C7" s="110">
        <v>82</v>
      </c>
      <c r="D7" s="110">
        <v>81</v>
      </c>
      <c r="E7" s="110">
        <v>81</v>
      </c>
      <c r="F7" s="110">
        <v>84</v>
      </c>
      <c r="G7" s="110"/>
      <c r="P7" s="69" t="s">
        <v>52</v>
      </c>
      <c r="Q7" s="72"/>
      <c r="R7" s="69"/>
      <c r="S7" s="69"/>
      <c r="T7" s="69"/>
      <c r="U7" s="69"/>
      <c r="V7" s="69"/>
      <c r="W7" s="69"/>
      <c r="X7" s="69"/>
      <c r="Y7" s="69"/>
    </row>
    <row r="8" spans="1:25" ht="22.5" customHeight="1">
      <c r="A8" s="22">
        <v>105</v>
      </c>
      <c r="B8" s="110">
        <v>82</v>
      </c>
      <c r="C8" s="110">
        <v>84</v>
      </c>
      <c r="D8" s="110">
        <v>84</v>
      </c>
      <c r="E8" s="110">
        <v>84</v>
      </c>
      <c r="F8" s="110">
        <v>83</v>
      </c>
      <c r="G8" s="110"/>
      <c r="M8" s="69"/>
      <c r="P8" s="69"/>
      <c r="Q8" s="72"/>
      <c r="R8" s="69"/>
      <c r="S8" s="69"/>
      <c r="T8" s="69"/>
      <c r="U8" s="69"/>
      <c r="V8" s="69"/>
      <c r="W8" s="69"/>
      <c r="X8" s="69"/>
      <c r="Y8" s="69"/>
    </row>
    <row r="9" spans="1:25" ht="22.5" customHeight="1">
      <c r="A9" s="22">
        <v>109</v>
      </c>
      <c r="B9" s="110">
        <v>84</v>
      </c>
      <c r="C9" s="110">
        <v>81</v>
      </c>
      <c r="D9" s="110">
        <v>80</v>
      </c>
      <c r="E9" s="110">
        <v>81</v>
      </c>
      <c r="F9" s="110">
        <v>82</v>
      </c>
      <c r="G9" s="110"/>
      <c r="M9" s="69"/>
      <c r="P9" s="69"/>
      <c r="Q9" s="72"/>
      <c r="R9" s="69"/>
      <c r="S9" s="69"/>
      <c r="T9" s="69"/>
      <c r="U9" s="69"/>
      <c r="V9" s="69"/>
      <c r="W9" s="69"/>
      <c r="X9" s="69"/>
      <c r="Y9" s="69"/>
    </row>
    <row r="10" spans="1:25" ht="22.5" customHeight="1">
      <c r="A10" s="22">
        <v>108</v>
      </c>
      <c r="B10" s="110">
        <v>84</v>
      </c>
      <c r="C10" s="110">
        <v>84</v>
      </c>
      <c r="D10" s="110">
        <v>84</v>
      </c>
      <c r="E10" s="110">
        <v>84</v>
      </c>
      <c r="F10" s="110">
        <v>84</v>
      </c>
      <c r="G10" s="110"/>
      <c r="M10" s="69"/>
      <c r="P10" s="69"/>
      <c r="Q10" s="72"/>
      <c r="R10" s="69"/>
      <c r="S10" s="69"/>
      <c r="T10" s="69"/>
      <c r="U10" s="69"/>
      <c r="V10" s="69"/>
      <c r="W10" s="69"/>
      <c r="X10" s="69"/>
      <c r="Y10" s="69"/>
    </row>
    <row r="11" spans="1:25" ht="22.5" customHeight="1">
      <c r="A11" s="22">
        <v>107</v>
      </c>
      <c r="B11" s="110">
        <v>84</v>
      </c>
      <c r="C11" s="110">
        <v>83</v>
      </c>
      <c r="D11" s="110">
        <v>82</v>
      </c>
      <c r="E11" s="110">
        <v>82</v>
      </c>
      <c r="F11" s="110">
        <v>83</v>
      </c>
      <c r="G11" s="110"/>
      <c r="M11" s="69"/>
      <c r="P11" s="69"/>
      <c r="Q11" s="72"/>
      <c r="R11" s="69"/>
      <c r="S11" s="69"/>
      <c r="T11" s="69"/>
      <c r="U11" s="69"/>
      <c r="V11" s="69"/>
      <c r="W11" s="69"/>
      <c r="X11" s="69"/>
      <c r="Y11" s="69"/>
    </row>
    <row r="12" spans="1:25" ht="22.5" customHeight="1" thickBot="1">
      <c r="A12" s="153">
        <v>106</v>
      </c>
      <c r="B12" s="154">
        <v>82</v>
      </c>
      <c r="C12" s="154">
        <v>83</v>
      </c>
      <c r="D12" s="154">
        <v>81</v>
      </c>
      <c r="E12" s="154">
        <v>81</v>
      </c>
      <c r="F12" s="185">
        <v>84</v>
      </c>
      <c r="G12" s="154"/>
      <c r="M12" s="69"/>
      <c r="P12" s="69"/>
      <c r="Q12" s="72"/>
      <c r="R12" s="69"/>
      <c r="S12" s="69"/>
      <c r="T12" s="69"/>
      <c r="U12" s="69"/>
      <c r="V12" s="69"/>
      <c r="W12" s="69"/>
      <c r="X12" s="69"/>
      <c r="Y12" s="69"/>
    </row>
    <row r="13" spans="1:25" ht="22.5" customHeight="1">
      <c r="A13" s="10">
        <v>201</v>
      </c>
      <c r="B13" s="110">
        <v>82</v>
      </c>
      <c r="C13" s="110">
        <v>83</v>
      </c>
      <c r="D13" s="110">
        <v>82</v>
      </c>
      <c r="E13" s="110">
        <v>84</v>
      </c>
      <c r="F13" s="110"/>
      <c r="G13" s="110"/>
      <c r="M13" s="69"/>
      <c r="P13" s="69"/>
      <c r="Q13" s="72"/>
      <c r="R13" s="69"/>
      <c r="S13" s="69"/>
      <c r="T13" s="69"/>
      <c r="U13" s="69"/>
      <c r="V13" s="69"/>
      <c r="W13" s="69"/>
      <c r="X13" s="69"/>
      <c r="Y13" s="69"/>
    </row>
    <row r="14" spans="1:25" ht="22.5" customHeight="1">
      <c r="A14" s="10">
        <v>202</v>
      </c>
      <c r="B14" s="110">
        <v>82</v>
      </c>
      <c r="C14" s="110">
        <v>83</v>
      </c>
      <c r="D14" s="110">
        <v>84</v>
      </c>
      <c r="E14" s="110">
        <v>84</v>
      </c>
      <c r="F14" s="110"/>
      <c r="G14" s="110"/>
      <c r="H14" t="s">
        <v>127</v>
      </c>
      <c r="M14" s="69"/>
      <c r="P14" s="69"/>
      <c r="Q14" s="72"/>
      <c r="R14" s="69"/>
      <c r="S14" s="69"/>
      <c r="T14" s="69"/>
      <c r="U14" s="69"/>
      <c r="V14" s="69"/>
      <c r="W14" s="69"/>
      <c r="X14" s="69"/>
      <c r="Y14" s="69"/>
    </row>
    <row r="15" spans="1:25" ht="22.5" customHeight="1">
      <c r="A15" s="10">
        <v>203</v>
      </c>
      <c r="B15" s="110">
        <v>84</v>
      </c>
      <c r="C15" s="110">
        <v>82</v>
      </c>
      <c r="D15" s="110">
        <v>83</v>
      </c>
      <c r="E15" s="110">
        <v>84</v>
      </c>
      <c r="F15" s="110"/>
      <c r="G15" s="110"/>
      <c r="M15" s="69"/>
      <c r="P15" s="69"/>
      <c r="Q15" s="72"/>
      <c r="R15" s="69"/>
      <c r="S15" s="69"/>
      <c r="T15" s="69"/>
      <c r="U15" s="69"/>
      <c r="V15" s="69"/>
      <c r="W15" s="69"/>
      <c r="X15" s="69"/>
      <c r="Y15" s="69"/>
    </row>
    <row r="16" spans="1:25" ht="22.5" customHeight="1">
      <c r="A16" s="10">
        <v>204</v>
      </c>
      <c r="B16" s="110">
        <v>84</v>
      </c>
      <c r="C16" s="110">
        <v>83</v>
      </c>
      <c r="D16" s="110">
        <v>84</v>
      </c>
      <c r="E16" s="110">
        <v>83</v>
      </c>
      <c r="F16" s="110"/>
      <c r="G16" s="110"/>
      <c r="M16" s="69"/>
      <c r="P16" s="69"/>
      <c r="Q16" s="72"/>
      <c r="R16" s="69"/>
      <c r="S16" s="69"/>
      <c r="T16" s="69"/>
      <c r="U16" s="69"/>
      <c r="V16" s="69"/>
      <c r="W16" s="69"/>
      <c r="X16" s="69"/>
      <c r="Y16" s="69"/>
    </row>
    <row r="17" spans="1:25" ht="22.5" customHeight="1">
      <c r="A17" s="10">
        <v>208</v>
      </c>
      <c r="B17" s="110">
        <v>84</v>
      </c>
      <c r="C17" s="110">
        <v>81</v>
      </c>
      <c r="D17" s="110">
        <v>81</v>
      </c>
      <c r="E17" s="110">
        <v>82</v>
      </c>
      <c r="F17" s="110"/>
      <c r="G17" s="110"/>
      <c r="M17" s="69"/>
      <c r="P17" s="69"/>
      <c r="Q17" s="72"/>
      <c r="R17" s="69"/>
      <c r="S17" s="69"/>
      <c r="T17" s="69"/>
      <c r="U17" s="69"/>
      <c r="V17" s="69"/>
      <c r="W17" s="69"/>
      <c r="X17" s="69"/>
      <c r="Y17" s="69"/>
    </row>
    <row r="18" spans="1:25" ht="22.5" customHeight="1">
      <c r="A18" s="10">
        <v>206</v>
      </c>
      <c r="B18" s="110">
        <v>84</v>
      </c>
      <c r="C18" s="110">
        <v>84</v>
      </c>
      <c r="D18" s="110">
        <v>84</v>
      </c>
      <c r="E18" s="110">
        <v>84</v>
      </c>
      <c r="F18" s="110"/>
      <c r="G18" s="110"/>
      <c r="M18" s="69"/>
      <c r="P18" s="69"/>
      <c r="Q18" s="72"/>
      <c r="R18" s="69"/>
      <c r="S18" s="69"/>
      <c r="T18" s="69"/>
      <c r="U18" s="69"/>
      <c r="V18" s="69"/>
      <c r="W18" s="69"/>
      <c r="X18" s="69"/>
      <c r="Y18" s="69"/>
    </row>
    <row r="19" spans="1:25" ht="22.5" customHeight="1">
      <c r="A19" s="10">
        <v>205</v>
      </c>
      <c r="B19" s="110">
        <v>84</v>
      </c>
      <c r="C19" s="110">
        <v>84</v>
      </c>
      <c r="D19" s="110">
        <v>82</v>
      </c>
      <c r="E19" s="110">
        <v>84</v>
      </c>
      <c r="F19" s="110"/>
      <c r="G19" s="110"/>
      <c r="M19" s="69"/>
      <c r="P19" s="69"/>
      <c r="Q19" s="72"/>
      <c r="R19" s="69"/>
      <c r="S19" s="69"/>
      <c r="T19" s="69"/>
      <c r="U19" s="69"/>
      <c r="V19" s="69"/>
      <c r="W19" s="69"/>
      <c r="X19" s="69"/>
      <c r="Y19" s="69"/>
    </row>
    <row r="20" spans="1:25" ht="22.5" customHeight="1">
      <c r="A20" s="10">
        <v>207</v>
      </c>
      <c r="B20" s="110">
        <v>81</v>
      </c>
      <c r="C20" s="110">
        <v>84</v>
      </c>
      <c r="D20" s="179">
        <v>84</v>
      </c>
      <c r="E20" s="110">
        <v>84</v>
      </c>
      <c r="F20" s="110"/>
      <c r="G20" s="110"/>
      <c r="M20" s="69"/>
      <c r="P20" s="69"/>
      <c r="Q20" s="72"/>
      <c r="R20" s="69"/>
      <c r="S20" s="69"/>
      <c r="T20" s="69"/>
      <c r="U20" s="69"/>
      <c r="V20" s="69"/>
      <c r="W20" s="69"/>
      <c r="X20" s="69"/>
      <c r="Y20" s="69"/>
    </row>
    <row r="21" spans="1:7" ht="17.25" thickBot="1">
      <c r="A21" s="153"/>
      <c r="B21" s="176"/>
      <c r="C21" s="176"/>
      <c r="D21" s="176"/>
      <c r="E21" s="176"/>
      <c r="F21" s="185"/>
      <c r="G21" s="177"/>
    </row>
    <row r="22" spans="1:7" ht="16.5">
      <c r="A22" s="2"/>
      <c r="B22" s="2"/>
      <c r="C22" s="2"/>
      <c r="D22" s="2"/>
      <c r="F22" s="2"/>
      <c r="G22" s="2"/>
    </row>
    <row r="58" ht="16.5">
      <c r="C58" s="3"/>
    </row>
    <row r="59" ht="16.5">
      <c r="C59" s="3"/>
    </row>
    <row r="60" ht="16.5">
      <c r="C60" s="3"/>
    </row>
    <row r="61" ht="16.5">
      <c r="C61" s="3"/>
    </row>
    <row r="62" ht="16.5">
      <c r="C62" s="3"/>
    </row>
    <row r="63" ht="16.5">
      <c r="C63" s="3"/>
    </row>
    <row r="64" ht="16.5">
      <c r="C64" s="3"/>
    </row>
    <row r="65" ht="16.5">
      <c r="C65" s="3"/>
    </row>
    <row r="66" ht="16.5">
      <c r="C66" s="3"/>
    </row>
    <row r="67" ht="16.5">
      <c r="C67" s="3"/>
    </row>
    <row r="68" ht="16.5">
      <c r="C6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selection activeCell="H12" sqref="H12"/>
    </sheetView>
  </sheetViews>
  <sheetFormatPr defaultColWidth="9.00390625" defaultRowHeight="16.5"/>
  <cols>
    <col min="1" max="1" width="5.50390625" style="0" customWidth="1"/>
    <col min="2" max="2" width="9.25390625" style="5" customWidth="1"/>
    <col min="3" max="3" width="8.50390625" style="5" customWidth="1"/>
    <col min="4" max="4" width="7.875" style="5" customWidth="1"/>
    <col min="5" max="7" width="8.50390625" style="5" bestFit="1" customWidth="1"/>
  </cols>
  <sheetData>
    <row r="1" spans="2:7" ht="22.5" customHeight="1">
      <c r="B1" s="81"/>
      <c r="C1" s="7"/>
      <c r="D1" s="7"/>
      <c r="E1" s="7"/>
      <c r="F1" s="7"/>
      <c r="G1" s="7"/>
    </row>
    <row r="2" spans="2:7" ht="22.5" customHeight="1" thickBot="1"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73</v>
      </c>
    </row>
    <row r="3" spans="1:7" ht="22.5" customHeight="1">
      <c r="A3" s="53">
        <v>101</v>
      </c>
      <c r="B3" s="51">
        <v>87</v>
      </c>
      <c r="C3" s="51">
        <v>85</v>
      </c>
      <c r="D3" s="51">
        <v>85</v>
      </c>
      <c r="E3" s="51">
        <v>89</v>
      </c>
      <c r="F3" s="51">
        <v>89</v>
      </c>
      <c r="G3" s="51"/>
    </row>
    <row r="4" spans="1:7" ht="22.5" customHeight="1">
      <c r="A4" s="54">
        <v>102</v>
      </c>
      <c r="B4" s="52">
        <v>87</v>
      </c>
      <c r="C4" s="52">
        <v>85</v>
      </c>
      <c r="D4" s="52">
        <v>88</v>
      </c>
      <c r="E4" s="52">
        <v>92</v>
      </c>
      <c r="F4" s="52">
        <v>92</v>
      </c>
      <c r="G4" s="52"/>
    </row>
    <row r="5" spans="1:7" ht="22.5" customHeight="1">
      <c r="A5" s="54">
        <v>103</v>
      </c>
      <c r="B5" s="52">
        <v>82</v>
      </c>
      <c r="C5" s="52">
        <v>84</v>
      </c>
      <c r="D5" s="52">
        <v>87</v>
      </c>
      <c r="E5" s="52">
        <v>84</v>
      </c>
      <c r="F5" s="52">
        <v>88</v>
      </c>
      <c r="G5" s="52"/>
    </row>
    <row r="6" spans="1:7" ht="22.5" customHeight="1">
      <c r="A6" s="155">
        <v>104</v>
      </c>
      <c r="B6" s="156">
        <v>86</v>
      </c>
      <c r="C6" s="156">
        <v>85</v>
      </c>
      <c r="D6" s="156">
        <v>88</v>
      </c>
      <c r="E6" s="156">
        <v>89</v>
      </c>
      <c r="F6" s="156">
        <v>89</v>
      </c>
      <c r="G6" s="156"/>
    </row>
    <row r="7" spans="1:15" ht="22.5" customHeight="1">
      <c r="A7" s="54">
        <v>105</v>
      </c>
      <c r="B7" s="52">
        <v>85</v>
      </c>
      <c r="C7" s="52">
        <v>86</v>
      </c>
      <c r="D7" s="52">
        <v>88</v>
      </c>
      <c r="E7" s="52">
        <v>90</v>
      </c>
      <c r="F7" s="52">
        <v>89</v>
      </c>
      <c r="G7" s="52"/>
      <c r="L7" s="69"/>
      <c r="M7" s="69"/>
      <c r="O7" s="69"/>
    </row>
    <row r="8" spans="1:16" ht="22.5" customHeight="1">
      <c r="A8" s="54">
        <v>109</v>
      </c>
      <c r="B8" s="52">
        <v>84</v>
      </c>
      <c r="C8" s="52">
        <v>80</v>
      </c>
      <c r="D8" s="52">
        <v>84</v>
      </c>
      <c r="E8" s="52">
        <v>85</v>
      </c>
      <c r="F8" s="52">
        <v>88</v>
      </c>
      <c r="G8" s="52"/>
      <c r="L8" s="69"/>
      <c r="M8" s="69"/>
      <c r="N8" s="69"/>
      <c r="O8" s="69"/>
      <c r="P8" s="69"/>
    </row>
    <row r="9" spans="1:16" ht="22.5" customHeight="1">
      <c r="A9" s="54">
        <v>108</v>
      </c>
      <c r="B9" s="52">
        <v>82</v>
      </c>
      <c r="C9" s="52">
        <v>87</v>
      </c>
      <c r="D9" s="52">
        <v>86</v>
      </c>
      <c r="E9" s="52">
        <v>88</v>
      </c>
      <c r="F9" s="52">
        <v>90</v>
      </c>
      <c r="G9" s="52"/>
      <c r="L9" s="69"/>
      <c r="M9" s="69"/>
      <c r="N9" s="69"/>
      <c r="O9" s="69"/>
      <c r="P9" s="69"/>
    </row>
    <row r="10" spans="1:16" ht="22.5" customHeight="1">
      <c r="A10" s="54">
        <v>107</v>
      </c>
      <c r="B10" s="52">
        <v>86</v>
      </c>
      <c r="C10" s="52">
        <v>85</v>
      </c>
      <c r="D10" s="52">
        <v>85</v>
      </c>
      <c r="E10" s="52">
        <v>86</v>
      </c>
      <c r="F10" s="52">
        <v>90</v>
      </c>
      <c r="G10" s="52"/>
      <c r="L10" s="69"/>
      <c r="M10" s="69"/>
      <c r="N10" s="69"/>
      <c r="O10" s="69"/>
      <c r="P10" s="69"/>
    </row>
    <row r="11" spans="1:16" ht="22.5" customHeight="1" thickBot="1">
      <c r="A11" s="157">
        <v>106</v>
      </c>
      <c r="B11" s="158">
        <v>81</v>
      </c>
      <c r="C11" s="158">
        <v>85</v>
      </c>
      <c r="D11" s="158">
        <v>84</v>
      </c>
      <c r="E11" s="158">
        <v>85</v>
      </c>
      <c r="F11" s="158">
        <v>88</v>
      </c>
      <c r="G11" s="158"/>
      <c r="L11" s="69"/>
      <c r="M11" s="69"/>
      <c r="N11" s="69"/>
      <c r="O11" s="69"/>
      <c r="P11" s="69"/>
    </row>
    <row r="12" spans="1:16" ht="22.5" customHeight="1">
      <c r="A12" s="155">
        <v>201</v>
      </c>
      <c r="B12" s="156">
        <v>85</v>
      </c>
      <c r="C12" s="156">
        <v>88</v>
      </c>
      <c r="D12" s="156">
        <v>86</v>
      </c>
      <c r="E12" s="156">
        <v>86</v>
      </c>
      <c r="F12" s="156"/>
      <c r="G12" s="156"/>
      <c r="H12" t="s">
        <v>127</v>
      </c>
      <c r="L12" s="69"/>
      <c r="M12" s="69"/>
      <c r="N12" s="69"/>
      <c r="O12" s="69"/>
      <c r="P12" s="69"/>
    </row>
    <row r="13" spans="1:16" ht="22.5" customHeight="1">
      <c r="A13" s="54">
        <v>202</v>
      </c>
      <c r="B13" s="52">
        <v>85</v>
      </c>
      <c r="C13" s="52">
        <v>86</v>
      </c>
      <c r="D13" s="52">
        <v>86</v>
      </c>
      <c r="E13" s="52">
        <v>85</v>
      </c>
      <c r="F13" s="52"/>
      <c r="G13" s="52"/>
      <c r="L13" s="69"/>
      <c r="M13" s="69"/>
      <c r="N13" s="69"/>
      <c r="O13" s="69"/>
      <c r="P13" s="69"/>
    </row>
    <row r="14" spans="1:16" ht="22.5" customHeight="1">
      <c r="A14" s="155">
        <v>203</v>
      </c>
      <c r="B14" s="156">
        <v>85</v>
      </c>
      <c r="C14" s="156">
        <v>86</v>
      </c>
      <c r="D14" s="156">
        <v>85</v>
      </c>
      <c r="E14" s="156">
        <v>87</v>
      </c>
      <c r="F14" s="156"/>
      <c r="G14" s="156"/>
      <c r="L14" s="69"/>
      <c r="M14" s="69"/>
      <c r="N14" s="69"/>
      <c r="O14" s="69"/>
      <c r="P14" s="69"/>
    </row>
    <row r="15" spans="1:16" ht="22.5" customHeight="1">
      <c r="A15" s="54">
        <v>204</v>
      </c>
      <c r="B15" s="52">
        <v>84</v>
      </c>
      <c r="C15" s="52">
        <v>87</v>
      </c>
      <c r="D15" s="52">
        <v>85</v>
      </c>
      <c r="E15" s="52">
        <v>88</v>
      </c>
      <c r="F15" s="52"/>
      <c r="G15" s="52"/>
      <c r="L15" s="69"/>
      <c r="M15" s="69"/>
      <c r="N15" s="69"/>
      <c r="O15" s="69"/>
      <c r="P15" s="69"/>
    </row>
    <row r="16" spans="1:16" ht="22.5" customHeight="1">
      <c r="A16" s="54">
        <v>208</v>
      </c>
      <c r="B16" s="52">
        <v>85</v>
      </c>
      <c r="C16" s="52">
        <v>86</v>
      </c>
      <c r="D16" s="52">
        <v>85</v>
      </c>
      <c r="E16" s="52">
        <v>87</v>
      </c>
      <c r="F16" s="52"/>
      <c r="G16" s="52"/>
      <c r="L16" s="69"/>
      <c r="M16" s="69"/>
      <c r="N16" s="69"/>
      <c r="O16" s="69"/>
      <c r="P16" s="69"/>
    </row>
    <row r="17" spans="1:16" ht="22.5" customHeight="1">
      <c r="A17" s="54">
        <v>206</v>
      </c>
      <c r="B17" s="52">
        <v>89</v>
      </c>
      <c r="C17" s="52">
        <v>90</v>
      </c>
      <c r="D17" s="52">
        <v>89</v>
      </c>
      <c r="E17" s="52">
        <v>89</v>
      </c>
      <c r="F17" s="52"/>
      <c r="G17" s="52"/>
      <c r="L17" s="69"/>
      <c r="M17" s="69"/>
      <c r="N17" s="69"/>
      <c r="O17" s="69"/>
      <c r="P17" s="69"/>
    </row>
    <row r="18" spans="1:16" ht="22.5" customHeight="1">
      <c r="A18" s="54">
        <v>205</v>
      </c>
      <c r="B18" s="52">
        <v>86</v>
      </c>
      <c r="C18" s="52">
        <v>86</v>
      </c>
      <c r="D18" s="52">
        <v>85</v>
      </c>
      <c r="E18" s="52">
        <v>87</v>
      </c>
      <c r="F18" s="52"/>
      <c r="G18" s="52"/>
      <c r="L18" s="69"/>
      <c r="M18" s="69"/>
      <c r="N18" s="69"/>
      <c r="O18" s="69"/>
      <c r="P18" s="69"/>
    </row>
    <row r="19" spans="1:7" ht="16.5">
      <c r="A19" s="171">
        <v>207</v>
      </c>
      <c r="B19" s="169">
        <v>85</v>
      </c>
      <c r="C19" s="169">
        <v>86</v>
      </c>
      <c r="D19" s="169">
        <v>86</v>
      </c>
      <c r="E19" s="169">
        <v>87</v>
      </c>
      <c r="F19" s="169"/>
      <c r="G19" s="170"/>
    </row>
    <row r="20" spans="1:7" ht="17.25" thickBot="1">
      <c r="A20" s="166"/>
      <c r="B20" s="167"/>
      <c r="C20" s="167"/>
      <c r="D20" s="167"/>
      <c r="E20" s="167"/>
      <c r="F20" s="167"/>
      <c r="G20" s="1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pane xSplit="1" topLeftCell="B1" activePane="topRight" state="frozen"/>
      <selection pane="topLeft" activeCell="A13" sqref="A13"/>
      <selection pane="topRight" activeCell="I18" sqref="I18"/>
    </sheetView>
  </sheetViews>
  <sheetFormatPr defaultColWidth="9.00390625" defaultRowHeight="16.5"/>
  <cols>
    <col min="1" max="3" width="5.625" style="0" customWidth="1"/>
    <col min="4" max="4" width="10.50390625" style="0" bestFit="1" customWidth="1"/>
    <col min="5" max="10" width="7.125" style="106" customWidth="1"/>
    <col min="11" max="11" width="6.375" style="0" customWidth="1"/>
    <col min="12" max="12" width="9.50390625" style="0" customWidth="1"/>
  </cols>
  <sheetData>
    <row r="1" spans="1:10" ht="22.5" customHeight="1">
      <c r="A1" s="12" t="s">
        <v>6</v>
      </c>
      <c r="B1" s="12" t="s">
        <v>63</v>
      </c>
      <c r="C1" s="12" t="s">
        <v>64</v>
      </c>
      <c r="D1" s="12" t="s">
        <v>65</v>
      </c>
      <c r="E1" s="12" t="s">
        <v>1</v>
      </c>
      <c r="F1" s="150" t="s">
        <v>115</v>
      </c>
      <c r="G1" s="150" t="s">
        <v>4</v>
      </c>
      <c r="H1" s="150" t="s">
        <v>3</v>
      </c>
      <c r="I1" s="150" t="s">
        <v>5</v>
      </c>
      <c r="J1" s="150" t="s">
        <v>73</v>
      </c>
    </row>
    <row r="2" spans="1:12" ht="22.5" customHeight="1">
      <c r="A2" s="203">
        <v>303</v>
      </c>
      <c r="B2" s="12" t="s">
        <v>66</v>
      </c>
      <c r="C2" s="12" t="s">
        <v>116</v>
      </c>
      <c r="D2" s="12" t="s">
        <v>68</v>
      </c>
      <c r="E2" s="149">
        <v>84</v>
      </c>
      <c r="F2" s="149">
        <v>83</v>
      </c>
      <c r="G2" s="149">
        <v>83</v>
      </c>
      <c r="H2" s="192">
        <v>85</v>
      </c>
      <c r="I2" s="149">
        <v>84</v>
      </c>
      <c r="J2" s="149"/>
      <c r="L2" s="4"/>
    </row>
    <row r="3" spans="1:10" ht="22.5" customHeight="1">
      <c r="A3" s="203"/>
      <c r="B3" s="12" t="s">
        <v>66</v>
      </c>
      <c r="C3" s="12" t="s">
        <v>82</v>
      </c>
      <c r="D3" s="12" t="s">
        <v>69</v>
      </c>
      <c r="E3" s="149">
        <v>84</v>
      </c>
      <c r="F3" s="149">
        <v>86</v>
      </c>
      <c r="G3" s="149">
        <v>85</v>
      </c>
      <c r="H3" s="149">
        <v>84</v>
      </c>
      <c r="I3" s="149">
        <v>85</v>
      </c>
      <c r="J3" s="149"/>
    </row>
    <row r="4" spans="1:12" ht="22.5" customHeight="1">
      <c r="A4" s="203">
        <v>306</v>
      </c>
      <c r="B4" s="12" t="s">
        <v>66</v>
      </c>
      <c r="C4" s="12" t="s">
        <v>117</v>
      </c>
      <c r="D4" s="12" t="s">
        <v>69</v>
      </c>
      <c r="E4" s="149">
        <v>84</v>
      </c>
      <c r="F4" s="149">
        <v>85</v>
      </c>
      <c r="G4" s="149">
        <v>83</v>
      </c>
      <c r="H4" s="149">
        <v>84</v>
      </c>
      <c r="I4" s="192">
        <v>84</v>
      </c>
      <c r="J4" s="149"/>
      <c r="L4" s="4"/>
    </row>
    <row r="5" spans="1:10" ht="22.5" customHeight="1">
      <c r="A5" s="203"/>
      <c r="B5" s="12" t="s">
        <v>66</v>
      </c>
      <c r="C5" s="12" t="s">
        <v>79</v>
      </c>
      <c r="D5" s="12" t="s">
        <v>68</v>
      </c>
      <c r="E5" s="149">
        <v>80</v>
      </c>
      <c r="F5" s="149">
        <v>82</v>
      </c>
      <c r="G5" s="149">
        <v>79</v>
      </c>
      <c r="H5" s="149">
        <v>79</v>
      </c>
      <c r="I5" s="149">
        <v>81</v>
      </c>
      <c r="J5" s="149"/>
    </row>
    <row r="6" spans="1:12" ht="22.5" customHeight="1">
      <c r="A6" s="203">
        <v>302</v>
      </c>
      <c r="B6" s="12" t="s">
        <v>66</v>
      </c>
      <c r="C6" s="12" t="s">
        <v>84</v>
      </c>
      <c r="D6" s="12" t="s">
        <v>67</v>
      </c>
      <c r="E6" s="149">
        <v>82</v>
      </c>
      <c r="F6" s="149">
        <v>81</v>
      </c>
      <c r="G6" s="149">
        <v>83</v>
      </c>
      <c r="H6" s="149">
        <v>84</v>
      </c>
      <c r="I6" s="149">
        <v>84</v>
      </c>
      <c r="J6" s="149"/>
      <c r="L6" s="4"/>
    </row>
    <row r="7" spans="1:10" ht="22.5" customHeight="1">
      <c r="A7" s="203"/>
      <c r="B7" s="12" t="s">
        <v>66</v>
      </c>
      <c r="C7" s="12" t="s">
        <v>118</v>
      </c>
      <c r="D7" s="12" t="s">
        <v>69</v>
      </c>
      <c r="E7" s="149">
        <v>84</v>
      </c>
      <c r="F7" s="149">
        <v>85</v>
      </c>
      <c r="G7" s="149">
        <v>83</v>
      </c>
      <c r="H7" s="149">
        <v>83</v>
      </c>
      <c r="I7" s="149">
        <v>84</v>
      </c>
      <c r="J7" s="149"/>
    </row>
    <row r="8" spans="1:12" ht="22.5" customHeight="1">
      <c r="A8" s="203">
        <v>301</v>
      </c>
      <c r="B8" s="12" t="s">
        <v>66</v>
      </c>
      <c r="C8" s="12" t="s">
        <v>119</v>
      </c>
      <c r="D8" s="12" t="s">
        <v>100</v>
      </c>
      <c r="E8" s="149">
        <v>81</v>
      </c>
      <c r="F8" s="149">
        <v>84</v>
      </c>
      <c r="G8" s="149">
        <v>82</v>
      </c>
      <c r="H8" s="149">
        <v>83</v>
      </c>
      <c r="I8" s="149">
        <v>81</v>
      </c>
      <c r="J8" s="149"/>
      <c r="L8" s="4"/>
    </row>
    <row r="9" spans="1:10" ht="22.5" customHeight="1">
      <c r="A9" s="203"/>
      <c r="B9" s="12" t="s">
        <v>66</v>
      </c>
      <c r="C9" s="12" t="s">
        <v>120</v>
      </c>
      <c r="D9" s="12" t="s">
        <v>68</v>
      </c>
      <c r="E9" s="149">
        <v>81</v>
      </c>
      <c r="F9" s="149">
        <v>84</v>
      </c>
      <c r="G9" s="149">
        <v>81</v>
      </c>
      <c r="H9" s="149">
        <v>82</v>
      </c>
      <c r="I9" s="149">
        <v>83</v>
      </c>
      <c r="J9" s="149"/>
    </row>
    <row r="10" spans="1:12" ht="22.5" customHeight="1">
      <c r="A10" s="203">
        <v>305</v>
      </c>
      <c r="B10" s="12" t="s">
        <v>66</v>
      </c>
      <c r="C10" s="12" t="s">
        <v>105</v>
      </c>
      <c r="D10" s="12" t="s">
        <v>67</v>
      </c>
      <c r="E10" s="149">
        <v>79</v>
      </c>
      <c r="F10" s="149">
        <v>85</v>
      </c>
      <c r="G10" s="149">
        <v>82</v>
      </c>
      <c r="H10" s="149">
        <v>80</v>
      </c>
      <c r="I10" s="149">
        <v>77</v>
      </c>
      <c r="J10" s="149"/>
      <c r="L10" s="4"/>
    </row>
    <row r="11" spans="1:10" ht="22.5" customHeight="1">
      <c r="A11" s="203"/>
      <c r="B11" s="12" t="s">
        <v>66</v>
      </c>
      <c r="C11" s="12" t="s">
        <v>81</v>
      </c>
      <c r="D11" s="12" t="s">
        <v>69</v>
      </c>
      <c r="E11" s="149">
        <v>81</v>
      </c>
      <c r="F11" s="149">
        <v>85</v>
      </c>
      <c r="G11" s="149">
        <v>81</v>
      </c>
      <c r="H11" s="149">
        <v>81</v>
      </c>
      <c r="I11" s="149">
        <v>80</v>
      </c>
      <c r="J11" s="149"/>
    </row>
    <row r="12" spans="1:12" ht="22.5" customHeight="1">
      <c r="A12" s="203">
        <v>304</v>
      </c>
      <c r="B12" s="12" t="s">
        <v>66</v>
      </c>
      <c r="C12" s="12" t="s">
        <v>103</v>
      </c>
      <c r="D12" s="12" t="s">
        <v>99</v>
      </c>
      <c r="E12" s="149">
        <v>83</v>
      </c>
      <c r="F12" s="149">
        <v>86</v>
      </c>
      <c r="G12" s="149">
        <v>81</v>
      </c>
      <c r="H12" s="149">
        <v>81</v>
      </c>
      <c r="I12" s="149">
        <v>81</v>
      </c>
      <c r="J12" s="149"/>
      <c r="L12" s="4"/>
    </row>
    <row r="13" spans="1:10" ht="22.5" customHeight="1">
      <c r="A13" s="203"/>
      <c r="B13" s="12" t="s">
        <v>66</v>
      </c>
      <c r="C13" s="12" t="s">
        <v>104</v>
      </c>
      <c r="D13" s="12" t="s">
        <v>98</v>
      </c>
      <c r="E13" s="149">
        <v>80</v>
      </c>
      <c r="F13" s="149">
        <v>85</v>
      </c>
      <c r="G13" s="149">
        <v>80</v>
      </c>
      <c r="H13" s="149">
        <v>81</v>
      </c>
      <c r="I13" s="149">
        <v>80</v>
      </c>
      <c r="J13" s="149"/>
    </row>
    <row r="14" spans="1:12" ht="22.5" customHeight="1">
      <c r="A14" s="203">
        <v>307</v>
      </c>
      <c r="B14" s="12" t="s">
        <v>66</v>
      </c>
      <c r="C14" s="12" t="s">
        <v>102</v>
      </c>
      <c r="D14" s="12" t="s">
        <v>67</v>
      </c>
      <c r="E14" s="149">
        <v>82</v>
      </c>
      <c r="F14" s="149">
        <v>85</v>
      </c>
      <c r="G14" s="149">
        <v>79</v>
      </c>
      <c r="H14" s="149">
        <v>80</v>
      </c>
      <c r="I14" s="149">
        <v>78</v>
      </c>
      <c r="J14" s="149"/>
      <c r="L14" s="4"/>
    </row>
    <row r="15" spans="1:10" ht="22.5" customHeight="1">
      <c r="A15" s="203"/>
      <c r="B15" s="12" t="s">
        <v>66</v>
      </c>
      <c r="C15" s="12" t="s">
        <v>78</v>
      </c>
      <c r="D15" s="12" t="s">
        <v>69</v>
      </c>
      <c r="E15" s="149">
        <v>84</v>
      </c>
      <c r="F15" s="149">
        <v>86</v>
      </c>
      <c r="G15" s="149">
        <v>85</v>
      </c>
      <c r="H15" s="149">
        <v>77</v>
      </c>
      <c r="I15" s="149">
        <v>79</v>
      </c>
      <c r="J15" s="149"/>
    </row>
    <row r="16" spans="1:12" ht="22.5" customHeight="1">
      <c r="A16" s="203">
        <v>308</v>
      </c>
      <c r="B16" s="12" t="s">
        <v>66</v>
      </c>
      <c r="C16" s="12" t="s">
        <v>77</v>
      </c>
      <c r="D16" s="12" t="s">
        <v>69</v>
      </c>
      <c r="E16" s="149">
        <v>85</v>
      </c>
      <c r="F16" s="149">
        <v>86</v>
      </c>
      <c r="G16" s="149">
        <v>83</v>
      </c>
      <c r="H16" s="149">
        <v>85</v>
      </c>
      <c r="I16" s="149">
        <v>82</v>
      </c>
      <c r="J16" s="149"/>
      <c r="L16" s="4"/>
    </row>
    <row r="17" spans="1:10" ht="22.5" customHeight="1">
      <c r="A17" s="203"/>
      <c r="B17" s="12" t="s">
        <v>66</v>
      </c>
      <c r="C17" s="12" t="s">
        <v>101</v>
      </c>
      <c r="D17" s="12" t="s">
        <v>68</v>
      </c>
      <c r="E17" s="149">
        <v>84</v>
      </c>
      <c r="F17" s="149">
        <v>85</v>
      </c>
      <c r="G17" s="149">
        <v>82</v>
      </c>
      <c r="H17" s="149">
        <v>81</v>
      </c>
      <c r="I17" s="149">
        <v>82</v>
      </c>
      <c r="J17" s="149"/>
    </row>
  </sheetData>
  <sheetProtection/>
  <mergeCells count="8">
    <mergeCell ref="A2:A3"/>
    <mergeCell ref="A4:A5"/>
    <mergeCell ref="A6:A7"/>
    <mergeCell ref="A14:A15"/>
    <mergeCell ref="A16:A1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topLeftCell="B1" activePane="topRight" state="frozen"/>
      <selection pane="topLeft" activeCell="A13" sqref="A13"/>
      <selection pane="topRight" activeCell="K4" sqref="K4"/>
    </sheetView>
  </sheetViews>
  <sheetFormatPr defaultColWidth="9.00390625" defaultRowHeight="16.5"/>
  <cols>
    <col min="1" max="3" width="5.625" style="0" customWidth="1"/>
    <col min="4" max="4" width="10.50390625" style="0" bestFit="1" customWidth="1"/>
    <col min="5" max="10" width="7.125" style="106" customWidth="1"/>
    <col min="11" max="11" width="6.375" style="0" customWidth="1"/>
    <col min="12" max="12" width="9.50390625" style="0" customWidth="1"/>
  </cols>
  <sheetData>
    <row r="1" spans="1:10" ht="22.5" customHeight="1">
      <c r="A1" s="13" t="s">
        <v>6</v>
      </c>
      <c r="B1" s="13" t="s">
        <v>63</v>
      </c>
      <c r="C1" s="13" t="s">
        <v>64</v>
      </c>
      <c r="D1" s="13" t="s">
        <v>65</v>
      </c>
      <c r="E1" s="111" t="s">
        <v>1</v>
      </c>
      <c r="F1" s="148" t="s">
        <v>2</v>
      </c>
      <c r="G1" s="148" t="s">
        <v>4</v>
      </c>
      <c r="H1" s="148" t="s">
        <v>3</v>
      </c>
      <c r="I1" s="148" t="s">
        <v>5</v>
      </c>
      <c r="J1" s="148" t="s">
        <v>75</v>
      </c>
    </row>
    <row r="2" spans="1:11" ht="22.5" customHeight="1">
      <c r="A2" s="12">
        <v>203</v>
      </c>
      <c r="B2" s="12" t="s">
        <v>70</v>
      </c>
      <c r="C2" s="12">
        <v>2</v>
      </c>
      <c r="D2" s="12" t="s">
        <v>69</v>
      </c>
      <c r="E2" s="149">
        <v>85</v>
      </c>
      <c r="F2" s="149">
        <v>84</v>
      </c>
      <c r="G2" s="149">
        <v>83</v>
      </c>
      <c r="H2" s="149">
        <v>83</v>
      </c>
      <c r="I2" s="149"/>
      <c r="J2" s="149"/>
      <c r="K2" s="1"/>
    </row>
    <row r="3" spans="1:10" ht="22.5" customHeight="1">
      <c r="A3" s="12">
        <v>204</v>
      </c>
      <c r="B3" s="12" t="s">
        <v>70</v>
      </c>
      <c r="C3" s="12">
        <v>3</v>
      </c>
      <c r="D3" s="12" t="s">
        <v>91</v>
      </c>
      <c r="E3" s="149">
        <v>84</v>
      </c>
      <c r="F3" s="149">
        <v>82</v>
      </c>
      <c r="G3" s="149">
        <v>83</v>
      </c>
      <c r="H3" s="149">
        <v>82</v>
      </c>
      <c r="I3" s="149"/>
      <c r="J3" s="149"/>
    </row>
    <row r="4" spans="1:11" ht="22.5" customHeight="1">
      <c r="A4" s="12">
        <v>206</v>
      </c>
      <c r="B4" s="12" t="s">
        <v>70</v>
      </c>
      <c r="C4" s="12">
        <v>4</v>
      </c>
      <c r="D4" s="12" t="s">
        <v>92</v>
      </c>
      <c r="E4" s="149">
        <v>82</v>
      </c>
      <c r="F4" s="149">
        <v>83</v>
      </c>
      <c r="G4" s="149">
        <v>81</v>
      </c>
      <c r="H4" s="149">
        <v>81</v>
      </c>
      <c r="I4" s="149"/>
      <c r="J4" s="149"/>
      <c r="K4" t="s">
        <v>127</v>
      </c>
    </row>
    <row r="5" spans="1:10" ht="22.5" customHeight="1">
      <c r="A5" s="12">
        <v>202</v>
      </c>
      <c r="B5" s="12" t="s">
        <v>88</v>
      </c>
      <c r="C5" s="12">
        <v>4</v>
      </c>
      <c r="D5" s="12" t="s">
        <v>93</v>
      </c>
      <c r="E5" s="149">
        <v>82</v>
      </c>
      <c r="F5" s="149">
        <v>81</v>
      </c>
      <c r="G5" s="149">
        <v>82</v>
      </c>
      <c r="H5" s="149">
        <v>83</v>
      </c>
      <c r="I5" s="149"/>
      <c r="J5" s="149"/>
    </row>
    <row r="6" spans="1:10" ht="22.5" customHeight="1">
      <c r="A6" s="12">
        <v>201</v>
      </c>
      <c r="B6" s="12" t="s">
        <v>88</v>
      </c>
      <c r="C6" s="12">
        <v>3</v>
      </c>
      <c r="D6" s="12" t="s">
        <v>68</v>
      </c>
      <c r="E6" s="149">
        <v>82</v>
      </c>
      <c r="F6" s="149">
        <v>81</v>
      </c>
      <c r="G6" s="149">
        <v>83</v>
      </c>
      <c r="H6" s="149">
        <v>81</v>
      </c>
      <c r="I6" s="149"/>
      <c r="J6" s="149"/>
    </row>
    <row r="7" spans="1:10" ht="22.5" customHeight="1">
      <c r="A7" s="12">
        <v>205</v>
      </c>
      <c r="B7" s="12" t="s">
        <v>88</v>
      </c>
      <c r="C7" s="12">
        <v>2</v>
      </c>
      <c r="D7" s="12" t="s">
        <v>68</v>
      </c>
      <c r="E7" s="149">
        <v>83</v>
      </c>
      <c r="F7" s="149">
        <v>79</v>
      </c>
      <c r="G7" s="149">
        <v>81</v>
      </c>
      <c r="H7" s="149">
        <v>82</v>
      </c>
      <c r="I7" s="149"/>
      <c r="J7" s="149"/>
    </row>
    <row r="8" spans="1:11" ht="22.5" customHeight="1">
      <c r="A8" s="12">
        <v>207</v>
      </c>
      <c r="B8" s="12" t="s">
        <v>70</v>
      </c>
      <c r="C8" s="12">
        <v>1</v>
      </c>
      <c r="D8" s="12" t="s">
        <v>68</v>
      </c>
      <c r="E8" s="149">
        <v>82</v>
      </c>
      <c r="F8" s="149">
        <v>81</v>
      </c>
      <c r="G8" s="149">
        <v>82</v>
      </c>
      <c r="H8" s="149">
        <v>82</v>
      </c>
      <c r="I8" s="149"/>
      <c r="J8" s="149"/>
      <c r="K8" s="2"/>
    </row>
    <row r="9" spans="1:11" ht="22.5" customHeight="1">
      <c r="A9" s="12">
        <v>207</v>
      </c>
      <c r="B9" s="12" t="s">
        <v>70</v>
      </c>
      <c r="C9" s="12">
        <v>1</v>
      </c>
      <c r="D9" s="12" t="s">
        <v>112</v>
      </c>
      <c r="E9" s="149">
        <v>83</v>
      </c>
      <c r="F9" s="149">
        <v>85</v>
      </c>
      <c r="G9" s="149">
        <v>83</v>
      </c>
      <c r="H9" s="149">
        <v>83</v>
      </c>
      <c r="I9" s="149"/>
      <c r="J9" s="149"/>
      <c r="K9" s="2"/>
    </row>
    <row r="10" spans="1:11" ht="22.5" customHeight="1">
      <c r="A10" s="12">
        <v>104</v>
      </c>
      <c r="B10" s="12" t="s">
        <v>106</v>
      </c>
      <c r="C10" s="12">
        <v>1</v>
      </c>
      <c r="D10" s="12" t="s">
        <v>91</v>
      </c>
      <c r="E10" s="149">
        <v>80</v>
      </c>
      <c r="F10" s="149">
        <v>83</v>
      </c>
      <c r="G10" s="149">
        <v>82</v>
      </c>
      <c r="H10" s="149">
        <v>82</v>
      </c>
      <c r="I10" s="149">
        <v>83</v>
      </c>
      <c r="J10" s="149"/>
      <c r="K10" s="14"/>
    </row>
    <row r="11" spans="1:11" ht="22.5" customHeight="1">
      <c r="A11" s="12">
        <v>107</v>
      </c>
      <c r="B11" s="12" t="s">
        <v>89</v>
      </c>
      <c r="C11" s="12">
        <v>1</v>
      </c>
      <c r="D11" s="12" t="s">
        <v>68</v>
      </c>
      <c r="E11" s="149">
        <v>84</v>
      </c>
      <c r="F11" s="149">
        <v>81</v>
      </c>
      <c r="G11" s="149">
        <v>81</v>
      </c>
      <c r="H11" s="149">
        <v>84</v>
      </c>
      <c r="I11" s="149">
        <v>82</v>
      </c>
      <c r="J11" s="149"/>
      <c r="K11" s="2"/>
    </row>
    <row r="12" spans="1:13" ht="22.5" customHeight="1">
      <c r="A12" s="12">
        <v>109</v>
      </c>
      <c r="B12" s="12" t="s">
        <v>89</v>
      </c>
      <c r="C12" s="12">
        <v>2</v>
      </c>
      <c r="D12" s="12" t="s">
        <v>95</v>
      </c>
      <c r="E12" s="149">
        <v>83</v>
      </c>
      <c r="F12" s="149">
        <v>74</v>
      </c>
      <c r="G12" s="149">
        <v>77</v>
      </c>
      <c r="H12" s="149">
        <v>81</v>
      </c>
      <c r="I12" s="149">
        <v>81</v>
      </c>
      <c r="J12" s="149"/>
      <c r="K12" s="2"/>
      <c r="M12" s="149"/>
    </row>
    <row r="13" spans="1:10" ht="22.5" customHeight="1">
      <c r="A13" s="12">
        <v>105</v>
      </c>
      <c r="B13" s="12" t="s">
        <v>89</v>
      </c>
      <c r="C13" s="12">
        <v>3</v>
      </c>
      <c r="D13" s="12" t="s">
        <v>68</v>
      </c>
      <c r="E13" s="149">
        <v>82</v>
      </c>
      <c r="F13" s="149">
        <v>81</v>
      </c>
      <c r="G13" s="149">
        <v>81</v>
      </c>
      <c r="H13" s="149">
        <v>82</v>
      </c>
      <c r="I13" s="149">
        <v>84</v>
      </c>
      <c r="J13" s="149"/>
    </row>
    <row r="14" spans="1:10" ht="22.5" customHeight="1">
      <c r="A14" s="12">
        <v>102</v>
      </c>
      <c r="B14" s="12" t="s">
        <v>89</v>
      </c>
      <c r="C14" s="12">
        <v>4</v>
      </c>
      <c r="D14" s="12" t="s">
        <v>68</v>
      </c>
      <c r="E14" s="149">
        <v>84</v>
      </c>
      <c r="F14" s="149">
        <v>85</v>
      </c>
      <c r="G14" s="149">
        <v>82</v>
      </c>
      <c r="H14" s="149">
        <v>85</v>
      </c>
      <c r="I14" s="149">
        <v>84</v>
      </c>
      <c r="J14" s="149"/>
    </row>
    <row r="15" spans="1:10" ht="22.5" customHeight="1">
      <c r="A15" s="12">
        <v>103</v>
      </c>
      <c r="B15" s="12" t="s">
        <v>72</v>
      </c>
      <c r="C15" s="12">
        <v>4</v>
      </c>
      <c r="D15" s="12" t="s">
        <v>97</v>
      </c>
      <c r="E15" s="149">
        <v>83</v>
      </c>
      <c r="F15" s="149">
        <v>83</v>
      </c>
      <c r="G15" s="149">
        <v>82</v>
      </c>
      <c r="H15" s="149">
        <v>82</v>
      </c>
      <c r="I15" s="149">
        <v>83</v>
      </c>
      <c r="J15" s="149"/>
    </row>
    <row r="16" spans="1:10" ht="22.5" customHeight="1">
      <c r="A16" s="65">
        <v>101</v>
      </c>
      <c r="B16" s="12" t="s">
        <v>89</v>
      </c>
      <c r="C16" s="65">
        <v>3</v>
      </c>
      <c r="D16" s="12" t="s">
        <v>96</v>
      </c>
      <c r="E16" s="149">
        <v>83</v>
      </c>
      <c r="F16" s="149">
        <v>81</v>
      </c>
      <c r="G16" s="149">
        <v>81</v>
      </c>
      <c r="H16" s="149">
        <v>82</v>
      </c>
      <c r="I16" s="149">
        <v>85</v>
      </c>
      <c r="J16" s="149"/>
    </row>
    <row r="17" spans="1:10" ht="22.5" customHeight="1">
      <c r="A17" s="65">
        <v>108</v>
      </c>
      <c r="B17" s="12" t="s">
        <v>89</v>
      </c>
      <c r="C17" s="65">
        <v>2</v>
      </c>
      <c r="D17" s="65" t="s">
        <v>94</v>
      </c>
      <c r="E17" s="149">
        <v>83</v>
      </c>
      <c r="F17" s="149">
        <v>84</v>
      </c>
      <c r="G17" s="149">
        <v>82</v>
      </c>
      <c r="H17" s="149">
        <v>83</v>
      </c>
      <c r="I17" s="149">
        <v>83</v>
      </c>
      <c r="J17" s="149"/>
    </row>
    <row r="18" spans="1:10" ht="22.5" customHeight="1">
      <c r="A18" s="65">
        <v>106</v>
      </c>
      <c r="B18" s="12" t="s">
        <v>90</v>
      </c>
      <c r="C18" s="65">
        <v>1</v>
      </c>
      <c r="D18" s="65" t="s">
        <v>69</v>
      </c>
      <c r="E18" s="149">
        <v>83</v>
      </c>
      <c r="F18" s="149">
        <v>83</v>
      </c>
      <c r="G18" s="149">
        <v>81</v>
      </c>
      <c r="H18" s="149">
        <v>83</v>
      </c>
      <c r="I18" s="149">
        <v>82</v>
      </c>
      <c r="J18" s="149"/>
    </row>
    <row r="19" spans="1:10" ht="22.5" customHeight="1">
      <c r="A19" s="65">
        <v>106</v>
      </c>
      <c r="B19" s="12" t="s">
        <v>90</v>
      </c>
      <c r="C19" s="65">
        <v>3</v>
      </c>
      <c r="D19" s="65" t="s">
        <v>121</v>
      </c>
      <c r="E19" s="149">
        <v>84</v>
      </c>
      <c r="F19" s="149">
        <v>82</v>
      </c>
      <c r="G19" s="159">
        <v>79</v>
      </c>
      <c r="H19" s="149">
        <v>81</v>
      </c>
      <c r="I19" s="149">
        <v>80</v>
      </c>
      <c r="J19" s="1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6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6.25390625" style="1" customWidth="1"/>
    <col min="2" max="5" width="8.375" style="1" customWidth="1"/>
    <col min="6" max="7" width="8.375" style="0" customWidth="1"/>
    <col min="8" max="8" width="8.50390625" style="0" bestFit="1" customWidth="1"/>
    <col min="9" max="10" width="5.75390625" style="0" customWidth="1"/>
    <col min="11" max="11" width="7.875" style="0" bestFit="1" customWidth="1"/>
    <col min="12" max="13" width="5.75390625" style="0" customWidth="1"/>
    <col min="14" max="15" width="2.50390625" style="0" customWidth="1"/>
    <col min="16" max="16" width="8.50390625" style="0" customWidth="1"/>
    <col min="17" max="36" width="5.75390625" style="0" customWidth="1"/>
    <col min="37" max="37" width="8.875" style="0" customWidth="1"/>
    <col min="38" max="38" width="9.125" style="1" customWidth="1"/>
    <col min="39" max="39" width="11.75390625" style="1" customWidth="1"/>
    <col min="40" max="42" width="8.50390625" style="1" bestFit="1" customWidth="1"/>
    <col min="43" max="43" width="8.50390625" style="0" bestFit="1" customWidth="1"/>
    <col min="44" max="44" width="8.50390625" style="6" bestFit="1" customWidth="1"/>
    <col min="45" max="45" width="8.25390625" style="11" customWidth="1"/>
    <col min="46" max="46" width="12.50390625" style="6" customWidth="1"/>
    <col min="47" max="50" width="12.50390625" style="0" customWidth="1"/>
    <col min="51" max="51" width="8.50390625" style="0" bestFit="1" customWidth="1"/>
    <col min="52" max="52" width="6.00390625" style="0" customWidth="1"/>
  </cols>
  <sheetData>
    <row r="1" spans="1:50" ht="22.5" customHeight="1" thickBot="1">
      <c r="A1" s="15"/>
      <c r="B1" s="83"/>
      <c r="C1" s="82"/>
      <c r="D1" s="82"/>
      <c r="E1" s="82"/>
      <c r="F1" s="82"/>
      <c r="G1" s="82"/>
      <c r="AL1" s="18" t="s">
        <v>6</v>
      </c>
      <c r="AM1" s="18" t="s">
        <v>7</v>
      </c>
      <c r="AN1" s="18" t="s">
        <v>1</v>
      </c>
      <c r="AO1" s="18" t="s">
        <v>2</v>
      </c>
      <c r="AP1" s="18" t="s">
        <v>4</v>
      </c>
      <c r="AQ1" s="19" t="s">
        <v>3</v>
      </c>
      <c r="AR1" s="20" t="s">
        <v>5</v>
      </c>
      <c r="AS1" s="34"/>
      <c r="AT1" s="34" t="s">
        <v>53</v>
      </c>
      <c r="AU1" s="35"/>
      <c r="AV1" s="35"/>
      <c r="AW1" s="35"/>
      <c r="AX1" s="36"/>
    </row>
    <row r="2" spans="1:50" ht="22.5" customHeight="1" thickBot="1">
      <c r="A2" s="31" t="s">
        <v>6</v>
      </c>
      <c r="B2" s="32" t="s">
        <v>1</v>
      </c>
      <c r="C2" s="32" t="s">
        <v>2</v>
      </c>
      <c r="D2" s="32" t="s">
        <v>4</v>
      </c>
      <c r="E2" s="32" t="s">
        <v>3</v>
      </c>
      <c r="F2" s="33" t="s">
        <v>5</v>
      </c>
      <c r="G2" s="33" t="s">
        <v>73</v>
      </c>
      <c r="H2" s="14"/>
      <c r="I2" s="14"/>
      <c r="J2" s="14"/>
      <c r="K2" s="14"/>
      <c r="L2" s="14"/>
      <c r="M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64"/>
      <c r="AL2" s="214">
        <v>106</v>
      </c>
      <c r="AM2" s="33" t="s">
        <v>12</v>
      </c>
      <c r="AN2" s="9" t="e">
        <f>VLOOKUP(AM2,'廁所B '!D:J,4,0)</f>
        <v>#N/A</v>
      </c>
      <c r="AO2" s="9" t="e">
        <f>VLOOKUP(AM2,'廁所B '!D:J,7,0)</f>
        <v>#N/A</v>
      </c>
      <c r="AP2" s="9" t="e">
        <f>VLOOKUP(AM2,'廁所B '!D:J,10,0)</f>
        <v>#N/A</v>
      </c>
      <c r="AQ2" s="9" t="e">
        <f>VLOOKUP(AM2,'廁所B '!D:J,13,0)</f>
        <v>#N/A</v>
      </c>
      <c r="AR2" s="9" t="e">
        <f>VLOOKUP(AM2,'廁所B '!D:J,16,0)</f>
        <v>#N/A</v>
      </c>
      <c r="AS2" s="34" t="s">
        <v>43</v>
      </c>
      <c r="AT2" s="34" t="s">
        <v>54</v>
      </c>
      <c r="AU2" s="39" t="s">
        <v>55</v>
      </c>
      <c r="AV2" s="39" t="s">
        <v>56</v>
      </c>
      <c r="AW2" s="39" t="s">
        <v>57</v>
      </c>
      <c r="AX2" s="40" t="s">
        <v>58</v>
      </c>
    </row>
    <row r="3" spans="1:51" ht="22.5" customHeight="1">
      <c r="A3" s="207">
        <v>303</v>
      </c>
      <c r="B3" s="30">
        <v>84</v>
      </c>
      <c r="C3" s="30">
        <v>84.5</v>
      </c>
      <c r="D3" s="30">
        <v>84</v>
      </c>
      <c r="E3" s="193">
        <v>84.5</v>
      </c>
      <c r="F3" s="30">
        <v>84</v>
      </c>
      <c r="G3" s="30"/>
      <c r="H3" s="29"/>
      <c r="I3" s="29"/>
      <c r="J3" s="29"/>
      <c r="K3" s="29"/>
      <c r="L3" s="29"/>
      <c r="M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64"/>
      <c r="AL3" s="205"/>
      <c r="AM3" s="16" t="s">
        <v>13</v>
      </c>
      <c r="AN3" s="9" t="e">
        <f>VLOOKUP(AM3,'廁所B '!D:J,4,0)</f>
        <v>#N/A</v>
      </c>
      <c r="AO3" s="9" t="e">
        <f>VLOOKUP(AM3,'廁所B '!D:J,7,0)</f>
        <v>#N/A</v>
      </c>
      <c r="AP3" s="9" t="e">
        <f>VLOOKUP(AM3,'廁所B '!D:J,10,0)</f>
        <v>#N/A</v>
      </c>
      <c r="AQ3" s="9" t="e">
        <f>VLOOKUP(AM3,'廁所B '!D:J,13,0)</f>
        <v>#N/A</v>
      </c>
      <c r="AR3" s="9" t="e">
        <f>VLOOKUP(AM3,'廁所B '!D:J,16,0)</f>
        <v>#N/A</v>
      </c>
      <c r="AS3" s="34">
        <v>101</v>
      </c>
      <c r="AT3" s="41">
        <v>83</v>
      </c>
      <c r="AU3" s="45">
        <v>81</v>
      </c>
      <c r="AV3" s="45">
        <v>84</v>
      </c>
      <c r="AW3" s="45">
        <v>83</v>
      </c>
      <c r="AX3" s="42">
        <v>84</v>
      </c>
      <c r="AY3">
        <f>AVERAGE(AT3:AX3)</f>
        <v>83</v>
      </c>
    </row>
    <row r="4" spans="1:51" ht="22.5" customHeight="1">
      <c r="A4" s="208"/>
      <c r="B4" s="30">
        <v>84.5</v>
      </c>
      <c r="C4" s="30">
        <v>85</v>
      </c>
      <c r="D4" s="30">
        <v>84.5</v>
      </c>
      <c r="E4" s="30">
        <v>84.5</v>
      </c>
      <c r="F4" s="30">
        <v>84</v>
      </c>
      <c r="G4" s="30"/>
      <c r="H4" s="29"/>
      <c r="I4" s="29"/>
      <c r="J4" s="29"/>
      <c r="K4" s="29"/>
      <c r="L4" s="29"/>
      <c r="M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64"/>
      <c r="AL4" s="204">
        <v>104</v>
      </c>
      <c r="AM4" s="16" t="s">
        <v>14</v>
      </c>
      <c r="AN4" s="9" t="e">
        <f>VLOOKUP(AM4,'廁所B '!D:J,4,0)</f>
        <v>#N/A</v>
      </c>
      <c r="AO4" s="9" t="e">
        <f>VLOOKUP(AM4,'廁所B '!D:J,7,0)</f>
        <v>#N/A</v>
      </c>
      <c r="AP4" s="9" t="e">
        <f>VLOOKUP(AM4,'廁所B '!D:J,10,0)</f>
        <v>#N/A</v>
      </c>
      <c r="AQ4" s="9" t="e">
        <f>VLOOKUP(AM4,'廁所B '!D:J,13,0)</f>
        <v>#N/A</v>
      </c>
      <c r="AR4" s="9" t="e">
        <f>VLOOKUP(AM4,'廁所B '!D:J,16,0)</f>
        <v>#N/A</v>
      </c>
      <c r="AS4" s="38">
        <v>102</v>
      </c>
      <c r="AT4" s="43">
        <v>83</v>
      </c>
      <c r="AU4" s="3">
        <v>81</v>
      </c>
      <c r="AV4" s="3">
        <v>85</v>
      </c>
      <c r="AW4" s="3">
        <v>83</v>
      </c>
      <c r="AX4" s="44">
        <v>82</v>
      </c>
      <c r="AY4">
        <f aca="true" t="shared" si="0" ref="AY4:AY22">AVERAGE(AT4:AX4)</f>
        <v>82.8</v>
      </c>
    </row>
    <row r="5" spans="1:50" ht="22.5" customHeight="1">
      <c r="A5" s="74">
        <v>201</v>
      </c>
      <c r="B5" s="30">
        <v>83</v>
      </c>
      <c r="C5" s="30">
        <v>83</v>
      </c>
      <c r="D5" s="30">
        <v>84</v>
      </c>
      <c r="E5" s="30">
        <v>85</v>
      </c>
      <c r="F5" s="30"/>
      <c r="G5" s="30"/>
      <c r="H5" s="29"/>
      <c r="I5" s="29"/>
      <c r="J5" s="29"/>
      <c r="K5" s="29"/>
      <c r="L5" s="29"/>
      <c r="M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64"/>
      <c r="AL5" s="205"/>
      <c r="AM5" s="16" t="s">
        <v>15</v>
      </c>
      <c r="AN5" s="9" t="e">
        <f>VLOOKUP(AM5,'廁所B '!D:J,4,0)</f>
        <v>#N/A</v>
      </c>
      <c r="AO5" s="9" t="e">
        <f>VLOOKUP(AM5,'廁所B '!D:J,7,0)</f>
        <v>#N/A</v>
      </c>
      <c r="AP5" s="9" t="e">
        <f>VLOOKUP(AM5,'廁所B '!D:J,10,0)</f>
        <v>#N/A</v>
      </c>
      <c r="AQ5" s="9" t="e">
        <f>VLOOKUP(AM5,'廁所B '!D:J,13,0)</f>
        <v>#N/A</v>
      </c>
      <c r="AR5" s="9" t="e">
        <f>VLOOKUP(AM5,'廁所B '!D:J,16,0)</f>
        <v>#N/A</v>
      </c>
      <c r="AS5" s="38">
        <v>103</v>
      </c>
      <c r="AT5" s="43">
        <v>82</v>
      </c>
      <c r="AU5" s="3">
        <v>82</v>
      </c>
      <c r="AV5" s="3">
        <v>84</v>
      </c>
      <c r="AW5" s="3">
        <v>82.5</v>
      </c>
      <c r="AX5" s="44">
        <v>82</v>
      </c>
    </row>
    <row r="6" spans="1:51" ht="22.5" customHeight="1">
      <c r="A6" s="74">
        <v>109</v>
      </c>
      <c r="B6" s="30">
        <v>85</v>
      </c>
      <c r="C6" s="30">
        <v>82</v>
      </c>
      <c r="D6" s="30">
        <v>85</v>
      </c>
      <c r="E6" s="30">
        <v>82</v>
      </c>
      <c r="F6" s="30">
        <v>76</v>
      </c>
      <c r="G6" s="30"/>
      <c r="H6" s="29"/>
      <c r="I6" s="29"/>
      <c r="J6" s="29"/>
      <c r="K6" s="29"/>
      <c r="L6" s="29"/>
      <c r="M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64"/>
      <c r="AL6" s="204">
        <v>101</v>
      </c>
      <c r="AM6" s="16" t="s">
        <v>16</v>
      </c>
      <c r="AN6" s="9" t="e">
        <f>VLOOKUP(AM6,'廁所B '!D:J,4,0)</f>
        <v>#N/A</v>
      </c>
      <c r="AO6" s="9" t="e">
        <f>VLOOKUP(AM6,'廁所B '!D:J,7,0)</f>
        <v>#N/A</v>
      </c>
      <c r="AP6" s="9" t="e">
        <f>VLOOKUP(AM6,'廁所B '!D:J,10,0)</f>
        <v>#N/A</v>
      </c>
      <c r="AQ6" s="9" t="e">
        <f>VLOOKUP(AM6,'廁所B '!D:J,13,0)</f>
        <v>#N/A</v>
      </c>
      <c r="AR6" s="9" t="e">
        <f>VLOOKUP(AM6,'廁所B '!D:J,16,0)</f>
        <v>#N/A</v>
      </c>
      <c r="AS6" s="38">
        <v>104</v>
      </c>
      <c r="AT6" s="43">
        <v>77</v>
      </c>
      <c r="AU6" s="3">
        <v>76</v>
      </c>
      <c r="AV6" s="3">
        <v>77</v>
      </c>
      <c r="AW6" s="3">
        <v>82</v>
      </c>
      <c r="AX6" s="44">
        <v>82</v>
      </c>
      <c r="AY6">
        <f t="shared" si="0"/>
        <v>78.8</v>
      </c>
    </row>
    <row r="7" spans="1:51" ht="22.5" customHeight="1" hidden="1">
      <c r="A7" s="74"/>
      <c r="B7" s="30"/>
      <c r="C7" s="30"/>
      <c r="D7" s="30"/>
      <c r="E7" s="30"/>
      <c r="F7" s="30"/>
      <c r="G7" s="30"/>
      <c r="H7" s="29"/>
      <c r="I7" s="29"/>
      <c r="J7" s="29"/>
      <c r="K7" s="29"/>
      <c r="L7" s="29"/>
      <c r="M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64"/>
      <c r="AL7" s="205"/>
      <c r="AM7" s="16" t="s">
        <v>17</v>
      </c>
      <c r="AN7" s="9" t="e">
        <f>VLOOKUP(AM7,'廁所B '!D:J,4,0)</f>
        <v>#N/A</v>
      </c>
      <c r="AO7" s="9" t="e">
        <f>VLOOKUP(AM7,'廁所B '!D:J,7,0)</f>
        <v>#N/A</v>
      </c>
      <c r="AP7" s="9" t="e">
        <f>VLOOKUP(AM7,'廁所B '!D:J,10,0)</f>
        <v>#N/A</v>
      </c>
      <c r="AQ7" s="9" t="e">
        <f>VLOOKUP(AM7,'廁所B '!D:J,13,0)</f>
        <v>#N/A</v>
      </c>
      <c r="AR7" s="9" t="e">
        <f>VLOOKUP(AM7,'廁所B '!D:J,16,0)</f>
        <v>#N/A</v>
      </c>
      <c r="AS7" s="38">
        <v>105</v>
      </c>
      <c r="AT7" s="43">
        <v>85</v>
      </c>
      <c r="AU7" s="3">
        <v>82</v>
      </c>
      <c r="AV7" s="3">
        <v>84</v>
      </c>
      <c r="AW7" s="3">
        <v>83</v>
      </c>
      <c r="AX7" s="44">
        <v>83</v>
      </c>
      <c r="AY7">
        <f>AVERAGE(AT7:AX7)</f>
        <v>83.4</v>
      </c>
    </row>
    <row r="8" spans="1:51" ht="22.5" customHeight="1">
      <c r="A8" s="74">
        <v>101</v>
      </c>
      <c r="B8" s="30">
        <v>82</v>
      </c>
      <c r="C8" s="30">
        <v>84</v>
      </c>
      <c r="D8" s="30">
        <v>85</v>
      </c>
      <c r="E8" s="30">
        <v>82</v>
      </c>
      <c r="F8" s="30">
        <v>84</v>
      </c>
      <c r="G8" s="30"/>
      <c r="H8" t="s">
        <v>127</v>
      </c>
      <c r="I8" s="29"/>
      <c r="J8" s="29"/>
      <c r="K8" s="29"/>
      <c r="L8" s="29"/>
      <c r="M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64"/>
      <c r="AL8" s="204">
        <v>105</v>
      </c>
      <c r="AM8" s="16" t="s">
        <v>18</v>
      </c>
      <c r="AN8" s="9" t="e">
        <f>VLOOKUP(AM8,'廁所B '!D:J,4,0)</f>
        <v>#N/A</v>
      </c>
      <c r="AO8" s="9" t="e">
        <f>VLOOKUP(AM8,'廁所B '!D:J,7,0)</f>
        <v>#N/A</v>
      </c>
      <c r="AP8" s="9" t="e">
        <f>VLOOKUP(AM8,'廁所B '!D:J,10,0)</f>
        <v>#N/A</v>
      </c>
      <c r="AQ8" s="9" t="e">
        <f>VLOOKUP(AM8,'廁所B '!D:J,13,0)</f>
        <v>#N/A</v>
      </c>
      <c r="AR8" s="9" t="e">
        <f>VLOOKUP(AM8,'廁所B '!D:J,16,0)</f>
        <v>#N/A</v>
      </c>
      <c r="AS8" s="38">
        <v>106</v>
      </c>
      <c r="AT8" s="43">
        <v>82</v>
      </c>
      <c r="AU8" s="3">
        <v>80</v>
      </c>
      <c r="AV8" s="3">
        <v>80</v>
      </c>
      <c r="AW8" s="3">
        <v>77</v>
      </c>
      <c r="AX8" s="44">
        <v>81</v>
      </c>
      <c r="AY8">
        <f t="shared" si="0"/>
        <v>80</v>
      </c>
    </row>
    <row r="9" spans="1:51" ht="22.5" customHeight="1">
      <c r="A9" s="207">
        <v>106</v>
      </c>
      <c r="B9" s="30">
        <v>83.5</v>
      </c>
      <c r="C9" s="30">
        <v>84.5</v>
      </c>
      <c r="D9" s="30">
        <v>84.5</v>
      </c>
      <c r="E9" s="30">
        <v>84.5</v>
      </c>
      <c r="F9" s="30">
        <v>84</v>
      </c>
      <c r="G9" s="30"/>
      <c r="H9" s="29"/>
      <c r="I9" s="29"/>
      <c r="J9" s="29"/>
      <c r="K9" s="29"/>
      <c r="L9" s="29"/>
      <c r="M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64"/>
      <c r="AL9" s="205"/>
      <c r="AM9" s="16" t="s">
        <v>19</v>
      </c>
      <c r="AN9" s="9" t="e">
        <f>VLOOKUP(AM9,'廁所B '!D:J,4,0)</f>
        <v>#N/A</v>
      </c>
      <c r="AO9" s="9" t="e">
        <f>VLOOKUP(AM9,'廁所B '!D:J,7,0)</f>
        <v>#N/A</v>
      </c>
      <c r="AP9" s="9" t="e">
        <f>VLOOKUP(AM9,'廁所B '!D:J,10,0)</f>
        <v>#N/A</v>
      </c>
      <c r="AQ9" s="9" t="e">
        <f>VLOOKUP(AM9,'廁所B '!D:J,13,0)</f>
        <v>#N/A</v>
      </c>
      <c r="AR9" s="9" t="e">
        <f>VLOOKUP(AM9,'廁所B '!D:J,16,0)</f>
        <v>#N/A</v>
      </c>
      <c r="AS9" s="38">
        <v>108</v>
      </c>
      <c r="AT9" s="43">
        <v>85</v>
      </c>
      <c r="AU9" s="3">
        <v>84</v>
      </c>
      <c r="AV9" s="3">
        <v>84</v>
      </c>
      <c r="AW9" s="3">
        <v>84</v>
      </c>
      <c r="AX9" s="44">
        <v>83</v>
      </c>
      <c r="AY9">
        <f t="shared" si="0"/>
        <v>84</v>
      </c>
    </row>
    <row r="10" spans="1:51" ht="22.5" customHeight="1">
      <c r="A10" s="208"/>
      <c r="B10" s="30">
        <v>85</v>
      </c>
      <c r="C10" s="30">
        <v>85</v>
      </c>
      <c r="D10" s="30">
        <v>85</v>
      </c>
      <c r="E10" s="30">
        <v>85</v>
      </c>
      <c r="F10" s="30">
        <v>85</v>
      </c>
      <c r="G10" s="30"/>
      <c r="H10" s="29"/>
      <c r="I10" s="29"/>
      <c r="J10" s="29"/>
      <c r="K10" s="29"/>
      <c r="L10" s="29"/>
      <c r="M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64"/>
      <c r="AL10" s="204">
        <v>108</v>
      </c>
      <c r="AM10" s="16" t="s">
        <v>20</v>
      </c>
      <c r="AN10" s="9" t="e">
        <f>VLOOKUP(AM10,'廁所B '!D:J,4,0)</f>
        <v>#N/A</v>
      </c>
      <c r="AO10" s="9" t="e">
        <f>VLOOKUP(AM10,'廁所B '!D:J,7,0)</f>
        <v>#N/A</v>
      </c>
      <c r="AP10" s="9" t="e">
        <f>VLOOKUP(AM10,'廁所B '!D:J,10,0)</f>
        <v>#N/A</v>
      </c>
      <c r="AQ10" s="9" t="e">
        <f>VLOOKUP(AM10,'廁所B '!D:J,13,0)</f>
        <v>#N/A</v>
      </c>
      <c r="AR10" s="9" t="e">
        <f>VLOOKUP(AM10,'廁所B '!D:J,16,0)</f>
        <v>#N/A</v>
      </c>
      <c r="AS10" s="38">
        <v>201</v>
      </c>
      <c r="AT10" s="43">
        <v>83</v>
      </c>
      <c r="AU10" s="3">
        <v>80</v>
      </c>
      <c r="AV10" s="3">
        <v>81</v>
      </c>
      <c r="AW10" s="3">
        <v>82</v>
      </c>
      <c r="AX10" s="44">
        <v>83</v>
      </c>
      <c r="AY10">
        <f t="shared" si="0"/>
        <v>81.8</v>
      </c>
    </row>
    <row r="11" spans="1:51" ht="22.5" customHeight="1">
      <c r="A11" s="98">
        <v>102</v>
      </c>
      <c r="B11" s="30">
        <v>85</v>
      </c>
      <c r="C11" s="30">
        <v>84</v>
      </c>
      <c r="D11" s="30">
        <v>85</v>
      </c>
      <c r="E11" s="30">
        <v>82</v>
      </c>
      <c r="F11" s="30">
        <v>83</v>
      </c>
      <c r="G11" s="30"/>
      <c r="H11" s="29"/>
      <c r="I11" s="29"/>
      <c r="J11" s="29"/>
      <c r="K11" s="29"/>
      <c r="L11" s="29"/>
      <c r="M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64"/>
      <c r="AL11" s="205"/>
      <c r="AM11" s="16" t="s">
        <v>21</v>
      </c>
      <c r="AN11" s="9" t="e">
        <f>VLOOKUP(AM11,'廁所B '!D:J,4,0)</f>
        <v>#N/A</v>
      </c>
      <c r="AO11" s="9" t="e">
        <f>VLOOKUP(AM11,'廁所B '!D:J,7,0)</f>
        <v>#N/A</v>
      </c>
      <c r="AP11" s="9" t="e">
        <f>VLOOKUP(AM11,'廁所B '!D:J,10,0)</f>
        <v>#N/A</v>
      </c>
      <c r="AQ11" s="9" t="e">
        <f>VLOOKUP(AM11,'廁所B '!D:J,13,0)</f>
        <v>#N/A</v>
      </c>
      <c r="AR11" s="9" t="e">
        <f>VLOOKUP(AM11,'廁所B '!D:J,16,0)</f>
        <v>#N/A</v>
      </c>
      <c r="AS11" s="38">
        <v>202</v>
      </c>
      <c r="AT11" s="43">
        <v>84</v>
      </c>
      <c r="AU11" s="3">
        <v>84</v>
      </c>
      <c r="AV11" s="3">
        <v>83</v>
      </c>
      <c r="AW11" s="3">
        <v>82</v>
      </c>
      <c r="AX11" s="44">
        <v>83</v>
      </c>
      <c r="AY11">
        <f t="shared" si="0"/>
        <v>83.2</v>
      </c>
    </row>
    <row r="12" spans="1:51" ht="22.5" customHeight="1">
      <c r="A12" s="74">
        <v>103</v>
      </c>
      <c r="B12" s="30">
        <v>85</v>
      </c>
      <c r="C12" s="77">
        <v>84</v>
      </c>
      <c r="D12" s="30">
        <v>81</v>
      </c>
      <c r="E12" s="30">
        <v>83</v>
      </c>
      <c r="F12" s="30">
        <v>84</v>
      </c>
      <c r="G12" s="30"/>
      <c r="H12" s="29"/>
      <c r="I12" s="29"/>
      <c r="J12" s="29"/>
      <c r="K12" s="29"/>
      <c r="L12" s="29"/>
      <c r="M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64"/>
      <c r="AL12" s="206">
        <v>103</v>
      </c>
      <c r="AM12" s="55" t="s">
        <v>22</v>
      </c>
      <c r="AN12" s="9" t="e">
        <f>VLOOKUP(AM12,'廁所B '!D:J,4,0)</f>
        <v>#N/A</v>
      </c>
      <c r="AO12" s="9" t="e">
        <f>VLOOKUP(AM12,'廁所B '!D:J,7,0)</f>
        <v>#N/A</v>
      </c>
      <c r="AP12" s="9" t="e">
        <f>VLOOKUP(AM12,'廁所B '!D:J,10,0)</f>
        <v>#N/A</v>
      </c>
      <c r="AQ12" s="9" t="e">
        <f>VLOOKUP(AM12,'廁所B '!D:J,13,0)</f>
        <v>#N/A</v>
      </c>
      <c r="AR12" s="9" t="e">
        <f>VLOOKUP(AM12,'廁所B '!D:J,16,0)</f>
        <v>#N/A</v>
      </c>
      <c r="AS12" s="38">
        <v>203</v>
      </c>
      <c r="AT12" s="43">
        <v>84</v>
      </c>
      <c r="AU12" s="3">
        <v>83</v>
      </c>
      <c r="AV12" s="3">
        <v>83</v>
      </c>
      <c r="AW12" s="3">
        <v>85</v>
      </c>
      <c r="AX12" s="44">
        <v>81</v>
      </c>
      <c r="AY12">
        <f t="shared" si="0"/>
        <v>83.2</v>
      </c>
    </row>
    <row r="13" spans="1:51" ht="22.5" customHeight="1">
      <c r="A13" s="76">
        <v>201</v>
      </c>
      <c r="B13" s="77">
        <v>82</v>
      </c>
      <c r="C13" s="77">
        <v>85</v>
      </c>
      <c r="D13" s="77">
        <v>85</v>
      </c>
      <c r="E13" s="77">
        <v>85</v>
      </c>
      <c r="F13" s="77"/>
      <c r="G13" s="77"/>
      <c r="H13" s="29"/>
      <c r="I13" s="29"/>
      <c r="J13" s="29"/>
      <c r="K13" s="29"/>
      <c r="L13" s="29"/>
      <c r="M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64"/>
      <c r="AL13" s="205"/>
      <c r="AM13" s="16" t="s">
        <v>23</v>
      </c>
      <c r="AN13" s="9" t="e">
        <f>VLOOKUP(AM13,'廁所B '!D:J,4,0)</f>
        <v>#N/A</v>
      </c>
      <c r="AO13" s="9" t="e">
        <f>VLOOKUP(AM13,'廁所B '!D:J,7,0)</f>
        <v>#N/A</v>
      </c>
      <c r="AP13" s="9" t="e">
        <f>VLOOKUP(AM13,'廁所B '!D:J,10,0)</f>
        <v>#N/A</v>
      </c>
      <c r="AQ13" s="9" t="e">
        <f>VLOOKUP(AM13,'廁所B '!D:J,13,0)</f>
        <v>#N/A</v>
      </c>
      <c r="AR13" s="9" t="e">
        <f>VLOOKUP(AM13,'廁所B '!D:J,16,0)</f>
        <v>#N/A</v>
      </c>
      <c r="AS13" s="38">
        <v>205</v>
      </c>
      <c r="AT13" s="43">
        <v>83</v>
      </c>
      <c r="AU13" s="3">
        <v>83</v>
      </c>
      <c r="AV13" s="3">
        <v>83</v>
      </c>
      <c r="AW13" s="3">
        <v>83</v>
      </c>
      <c r="AX13" s="44">
        <v>84</v>
      </c>
      <c r="AY13">
        <f t="shared" si="0"/>
        <v>83.2</v>
      </c>
    </row>
    <row r="14" spans="1:51" ht="22.5" customHeight="1">
      <c r="A14" s="98">
        <v>202</v>
      </c>
      <c r="B14" s="30">
        <v>85</v>
      </c>
      <c r="C14" s="30">
        <v>84.5</v>
      </c>
      <c r="D14" s="30">
        <v>84.5</v>
      </c>
      <c r="E14" s="30">
        <v>84.5</v>
      </c>
      <c r="F14" s="30"/>
      <c r="G14" s="30"/>
      <c r="H14" s="29"/>
      <c r="I14" s="29"/>
      <c r="J14" s="29"/>
      <c r="K14" s="29"/>
      <c r="L14" s="29"/>
      <c r="M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64"/>
      <c r="AL14" s="204">
        <v>102</v>
      </c>
      <c r="AM14" s="16" t="s">
        <v>24</v>
      </c>
      <c r="AN14" s="9" t="e">
        <f>VLOOKUP(AM14,'廁所B '!D:J,4,0)</f>
        <v>#N/A</v>
      </c>
      <c r="AO14" s="9" t="e">
        <f>VLOOKUP(AM14,'廁所B '!D:J,7,0)</f>
        <v>#N/A</v>
      </c>
      <c r="AP14" s="9" t="e">
        <f>VLOOKUP(AM14,'廁所B '!D:J,10,0)</f>
        <v>#N/A</v>
      </c>
      <c r="AQ14" s="9" t="e">
        <f>VLOOKUP(AM14,'廁所B '!D:J,13,0)</f>
        <v>#N/A</v>
      </c>
      <c r="AR14" s="9" t="e">
        <f>VLOOKUP(AM14,'廁所B '!D:J,16,0)</f>
        <v>#N/A</v>
      </c>
      <c r="AS14" s="38">
        <v>207</v>
      </c>
      <c r="AT14" s="43">
        <v>82.5</v>
      </c>
      <c r="AU14" s="3">
        <v>79.5</v>
      </c>
      <c r="AV14" s="3">
        <v>80.5</v>
      </c>
      <c r="AW14" s="3">
        <v>80.5</v>
      </c>
      <c r="AX14" s="44">
        <v>81</v>
      </c>
      <c r="AY14">
        <f t="shared" si="0"/>
        <v>80.8</v>
      </c>
    </row>
    <row r="15" spans="1:51" ht="22.5" customHeight="1" hidden="1" thickBot="1">
      <c r="A15" s="73"/>
      <c r="B15" s="97"/>
      <c r="C15" s="97"/>
      <c r="D15" s="97"/>
      <c r="E15" s="97"/>
      <c r="F15" s="97"/>
      <c r="G15" s="97"/>
      <c r="H15" s="29"/>
      <c r="I15" s="29"/>
      <c r="J15" s="29"/>
      <c r="K15" s="29"/>
      <c r="L15" s="29"/>
      <c r="M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64"/>
      <c r="AL15" s="209"/>
      <c r="AM15" s="24" t="s">
        <v>25</v>
      </c>
      <c r="AN15" s="9" t="e">
        <f>VLOOKUP(AM15,'廁所B '!D:J,4,0)</f>
        <v>#N/A</v>
      </c>
      <c r="AO15" s="9" t="e">
        <f>VLOOKUP(AM15,'廁所B '!D:J,7,0)</f>
        <v>#N/A</v>
      </c>
      <c r="AP15" s="9" t="e">
        <f>VLOOKUP(AM15,'廁所B '!D:J,10,0)</f>
        <v>#N/A</v>
      </c>
      <c r="AQ15" s="9" t="e">
        <f>VLOOKUP(AM15,'廁所B '!D:J,13,0)</f>
        <v>#N/A</v>
      </c>
      <c r="AR15" s="9" t="e">
        <f>VLOOKUP(AM15,'廁所B '!D:J,16,0)</f>
        <v>#N/A</v>
      </c>
      <c r="AS15" s="38">
        <v>209</v>
      </c>
      <c r="AT15" s="43">
        <v>83</v>
      </c>
      <c r="AU15" s="3">
        <v>83</v>
      </c>
      <c r="AV15" s="3">
        <v>81</v>
      </c>
      <c r="AW15" s="3">
        <v>80</v>
      </c>
      <c r="AX15" s="44">
        <v>80</v>
      </c>
      <c r="AY15">
        <f t="shared" si="0"/>
        <v>81.4</v>
      </c>
    </row>
    <row r="16" spans="1:51" ht="22.5" customHeight="1">
      <c r="A16" s="174">
        <v>206</v>
      </c>
      <c r="B16" s="97">
        <v>85</v>
      </c>
      <c r="C16" s="97">
        <v>84.5</v>
      </c>
      <c r="D16" s="97">
        <v>84.5</v>
      </c>
      <c r="E16" s="97">
        <v>84.5</v>
      </c>
      <c r="F16" s="97"/>
      <c r="G16" s="97"/>
      <c r="H16" s="29"/>
      <c r="I16" s="29"/>
      <c r="J16" s="29"/>
      <c r="K16" s="29"/>
      <c r="L16" s="29"/>
      <c r="M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10">
        <v>102</v>
      </c>
      <c r="AM16" s="13" t="s">
        <v>36</v>
      </c>
      <c r="AN16" s="9" t="e">
        <f>VLOOKUP(AM16,'廁所B '!D:J,4,0)</f>
        <v>#N/A</v>
      </c>
      <c r="AO16" s="9" t="e">
        <f>VLOOKUP(AM16,'廁所B '!D:J,7,0)</f>
        <v>#N/A</v>
      </c>
      <c r="AP16" s="9" t="e">
        <f>VLOOKUP(AM16,'廁所B '!D:J,10,0)</f>
        <v>#N/A</v>
      </c>
      <c r="AQ16" s="9" t="e">
        <f>VLOOKUP(AM16,'廁所B '!D:J,13,0)</f>
        <v>#N/A</v>
      </c>
      <c r="AR16" s="9" t="e">
        <f>VLOOKUP(AM16,'廁所B '!D:J,16,0)</f>
        <v>#N/A</v>
      </c>
      <c r="AS16" s="38">
        <v>301</v>
      </c>
      <c r="AT16" s="43">
        <v>81</v>
      </c>
      <c r="AU16" s="3">
        <v>83</v>
      </c>
      <c r="AV16" s="3">
        <v>85</v>
      </c>
      <c r="AW16" s="3">
        <v>80</v>
      </c>
      <c r="AX16" s="44">
        <v>84</v>
      </c>
      <c r="AY16">
        <f t="shared" si="0"/>
        <v>82.6</v>
      </c>
    </row>
    <row r="17" spans="1:51" ht="22.5" customHeight="1">
      <c r="A17" s="175"/>
      <c r="B17" s="97">
        <v>85</v>
      </c>
      <c r="C17" s="97">
        <v>85</v>
      </c>
      <c r="D17" s="97">
        <v>85</v>
      </c>
      <c r="E17" s="97">
        <v>85</v>
      </c>
      <c r="F17" s="97"/>
      <c r="G17" s="97"/>
      <c r="H17" s="29"/>
      <c r="I17" s="29"/>
      <c r="J17" s="29"/>
      <c r="K17" s="29"/>
      <c r="L17" s="29"/>
      <c r="M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11"/>
      <c r="AM17" s="16" t="s">
        <v>37</v>
      </c>
      <c r="AN17" s="9" t="e">
        <f>VLOOKUP(AM17,'廁所B '!D:J,4,0)</f>
        <v>#N/A</v>
      </c>
      <c r="AO17" s="9" t="e">
        <f>VLOOKUP(AM17,'廁所B '!D:J,7,0)</f>
        <v>#N/A</v>
      </c>
      <c r="AP17" s="9" t="e">
        <f>VLOOKUP(AM17,'廁所B '!D:J,10,0)</f>
        <v>#N/A</v>
      </c>
      <c r="AQ17" s="9" t="e">
        <f>VLOOKUP(AM17,'廁所B '!D:J,13,0)</f>
        <v>#N/A</v>
      </c>
      <c r="AR17" s="9" t="e">
        <f>VLOOKUP(AM17,'廁所B '!D:J,16,0)</f>
        <v>#N/A</v>
      </c>
      <c r="AS17" s="38">
        <v>302</v>
      </c>
      <c r="AT17" s="43">
        <v>80</v>
      </c>
      <c r="AU17" s="3">
        <v>77</v>
      </c>
      <c r="AV17" s="3">
        <v>81</v>
      </c>
      <c r="AW17" s="3">
        <v>81</v>
      </c>
      <c r="AX17" s="44">
        <v>82</v>
      </c>
      <c r="AY17">
        <f t="shared" si="0"/>
        <v>80.2</v>
      </c>
    </row>
    <row r="18" spans="1:51" ht="22.5" customHeight="1">
      <c r="A18" s="174">
        <v>205</v>
      </c>
      <c r="B18" s="97">
        <v>84</v>
      </c>
      <c r="C18" s="97">
        <v>85</v>
      </c>
      <c r="D18" s="97">
        <v>84.5</v>
      </c>
      <c r="E18" s="97">
        <v>84.5</v>
      </c>
      <c r="F18" s="97"/>
      <c r="G18" s="97"/>
      <c r="H18" s="29"/>
      <c r="I18" s="29"/>
      <c r="J18" s="29"/>
      <c r="K18" s="29"/>
      <c r="L18" s="29"/>
      <c r="M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64"/>
      <c r="AL18" s="62">
        <v>309</v>
      </c>
      <c r="AM18" s="16" t="s">
        <v>27</v>
      </c>
      <c r="AN18" s="9" t="e">
        <f>VLOOKUP(AM18,'廁所B '!D:J,4,0)</f>
        <v>#N/A</v>
      </c>
      <c r="AO18" s="9" t="e">
        <f>VLOOKUP(AM18,'廁所B '!D:J,7,0)</f>
        <v>#N/A</v>
      </c>
      <c r="AP18" s="9" t="e">
        <f>VLOOKUP(AM18,'廁所B '!D:J,10,0)</f>
        <v>#N/A</v>
      </c>
      <c r="AQ18" s="9" t="e">
        <f>VLOOKUP(AM18,'廁所B '!D:J,13,0)</f>
        <v>#N/A</v>
      </c>
      <c r="AR18" s="9" t="e">
        <f>VLOOKUP(AM18,'廁所B '!D:J,16,0)</f>
        <v>#N/A</v>
      </c>
      <c r="AS18" s="38">
        <v>303</v>
      </c>
      <c r="AT18" s="43">
        <v>84</v>
      </c>
      <c r="AU18" s="3">
        <v>84</v>
      </c>
      <c r="AV18" s="3">
        <v>83</v>
      </c>
      <c r="AW18" s="3">
        <v>82</v>
      </c>
      <c r="AX18" s="44">
        <v>83</v>
      </c>
      <c r="AY18">
        <f t="shared" si="0"/>
        <v>83.2</v>
      </c>
    </row>
    <row r="19" spans="1:51" ht="22.5" customHeight="1">
      <c r="A19" s="175"/>
      <c r="B19" s="97">
        <v>84.5</v>
      </c>
      <c r="C19" s="97">
        <v>85</v>
      </c>
      <c r="D19" s="97">
        <v>84.5</v>
      </c>
      <c r="E19" s="97">
        <v>84.5</v>
      </c>
      <c r="F19" s="97"/>
      <c r="G19" s="97"/>
      <c r="H19" s="29"/>
      <c r="I19" s="14"/>
      <c r="J19" s="14"/>
      <c r="K19" s="14"/>
      <c r="L19" s="14"/>
      <c r="M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64"/>
      <c r="AL19" s="62">
        <v>308</v>
      </c>
      <c r="AM19" s="16" t="s">
        <v>28</v>
      </c>
      <c r="AN19" s="9" t="e">
        <f>VLOOKUP(AM19,'廁所B '!D:J,4,0)</f>
        <v>#N/A</v>
      </c>
      <c r="AO19" s="9" t="e">
        <f>VLOOKUP(AM19,'廁所B '!D:J,7,0)</f>
        <v>#N/A</v>
      </c>
      <c r="AP19" s="9" t="e">
        <f>VLOOKUP(AM19,'廁所B '!D:J,10,0)</f>
        <v>#N/A</v>
      </c>
      <c r="AQ19" s="9" t="e">
        <f>VLOOKUP(AM19,'廁所B '!D:J,13,0)</f>
        <v>#N/A</v>
      </c>
      <c r="AR19" s="9" t="e">
        <f>VLOOKUP(AM19,'廁所B '!D:J,16,0)</f>
        <v>#N/A</v>
      </c>
      <c r="AS19" s="38">
        <v>304</v>
      </c>
      <c r="AT19" s="43">
        <v>80</v>
      </c>
      <c r="AU19" s="3">
        <v>78</v>
      </c>
      <c r="AV19" s="3">
        <v>75</v>
      </c>
      <c r="AW19" s="3">
        <v>80</v>
      </c>
      <c r="AX19" s="44">
        <v>76</v>
      </c>
      <c r="AY19">
        <f t="shared" si="0"/>
        <v>77.8</v>
      </c>
    </row>
    <row r="20" spans="1:51" ht="22.5" customHeight="1">
      <c r="A20" s="73">
        <v>203</v>
      </c>
      <c r="B20" s="97">
        <v>85</v>
      </c>
      <c r="C20" s="97">
        <v>85</v>
      </c>
      <c r="D20" s="97">
        <v>85</v>
      </c>
      <c r="E20" s="97">
        <v>85</v>
      </c>
      <c r="F20" s="97"/>
      <c r="G20" s="97"/>
      <c r="H20" s="29"/>
      <c r="I20" s="14"/>
      <c r="J20" s="14"/>
      <c r="K20" s="14"/>
      <c r="L20" s="14"/>
      <c r="M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64"/>
      <c r="AL20" s="62">
        <v>306</v>
      </c>
      <c r="AM20" s="16" t="s">
        <v>29</v>
      </c>
      <c r="AN20" s="9" t="e">
        <f>VLOOKUP(AM20,'廁所B '!D:J,4,0)</f>
        <v>#N/A</v>
      </c>
      <c r="AO20" s="9" t="e">
        <f>VLOOKUP(AM20,'廁所B '!D:J,7,0)</f>
        <v>#N/A</v>
      </c>
      <c r="AP20" s="9" t="e">
        <f>VLOOKUP(AM20,'廁所B '!D:J,10,0)</f>
        <v>#N/A</v>
      </c>
      <c r="AQ20" s="9" t="e">
        <f>VLOOKUP(AM20,'廁所B '!D:J,13,0)</f>
        <v>#N/A</v>
      </c>
      <c r="AR20" s="9" t="e">
        <f>VLOOKUP(AM20,'廁所B '!D:J,16,0)</f>
        <v>#N/A</v>
      </c>
      <c r="AS20" s="38">
        <v>306</v>
      </c>
      <c r="AT20" s="43">
        <v>84</v>
      </c>
      <c r="AU20" s="3">
        <v>82</v>
      </c>
      <c r="AV20" s="3">
        <v>83</v>
      </c>
      <c r="AW20" s="3">
        <v>82</v>
      </c>
      <c r="AX20" s="44">
        <v>83</v>
      </c>
      <c r="AY20">
        <f t="shared" si="0"/>
        <v>82.8</v>
      </c>
    </row>
    <row r="21" spans="1:51" ht="16.5">
      <c r="A21" s="73">
        <v>204</v>
      </c>
      <c r="B21" s="97">
        <v>84.5</v>
      </c>
      <c r="C21" s="97">
        <v>84</v>
      </c>
      <c r="D21" s="97">
        <v>83.5</v>
      </c>
      <c r="E21" s="97">
        <v>83.5</v>
      </c>
      <c r="F21" s="97"/>
      <c r="G21" s="97"/>
      <c r="H21" s="29"/>
      <c r="I21" s="1"/>
      <c r="J21" s="1"/>
      <c r="K21" s="1"/>
      <c r="L21" s="1"/>
      <c r="M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64"/>
      <c r="AL21" s="62">
        <v>301</v>
      </c>
      <c r="AM21" s="16" t="s">
        <v>30</v>
      </c>
      <c r="AN21" s="9" t="e">
        <f>VLOOKUP(AM21,'廁所B '!D:J,4,0)</f>
        <v>#N/A</v>
      </c>
      <c r="AO21" s="9" t="e">
        <f>VLOOKUP(AM21,'廁所B '!D:J,7,0)</f>
        <v>#N/A</v>
      </c>
      <c r="AP21" s="9" t="e">
        <f>VLOOKUP(AM21,'廁所B '!D:J,10,0)</f>
        <v>#N/A</v>
      </c>
      <c r="AQ21" s="9" t="e">
        <f>VLOOKUP(AM21,'廁所B '!D:J,13,0)</f>
        <v>#N/A</v>
      </c>
      <c r="AR21" s="9" t="e">
        <f>VLOOKUP(AM21,'廁所B '!D:J,16,0)</f>
        <v>#N/A</v>
      </c>
      <c r="AS21" s="38">
        <v>308</v>
      </c>
      <c r="AT21" s="43">
        <v>80</v>
      </c>
      <c r="AU21" s="3">
        <v>81</v>
      </c>
      <c r="AV21" s="3">
        <v>79</v>
      </c>
      <c r="AW21" s="3">
        <v>77</v>
      </c>
      <c r="AX21" s="44">
        <v>77</v>
      </c>
      <c r="AY21">
        <f t="shared" si="0"/>
        <v>78.8</v>
      </c>
    </row>
    <row r="22" spans="1:51" ht="16.5">
      <c r="A22" s="73">
        <v>301</v>
      </c>
      <c r="B22" s="97">
        <v>82</v>
      </c>
      <c r="C22" s="97">
        <v>82.5</v>
      </c>
      <c r="D22" s="97">
        <v>84</v>
      </c>
      <c r="E22" s="97">
        <v>81</v>
      </c>
      <c r="F22" s="97">
        <v>81</v>
      </c>
      <c r="G22" s="97"/>
      <c r="H22" s="29"/>
      <c r="I22" s="14"/>
      <c r="J22" s="14"/>
      <c r="K22" s="14"/>
      <c r="L22" s="14"/>
      <c r="M22" s="1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64"/>
      <c r="AL22" s="62">
        <v>302</v>
      </c>
      <c r="AM22" s="16" t="s">
        <v>31</v>
      </c>
      <c r="AN22" s="9" t="e">
        <f>VLOOKUP(AM22,'廁所B '!D:J,4,0)</f>
        <v>#N/A</v>
      </c>
      <c r="AO22" s="9" t="e">
        <f>VLOOKUP(AM22,'廁所B '!D:J,7,0)</f>
        <v>#N/A</v>
      </c>
      <c r="AP22" s="9" t="e">
        <f>VLOOKUP(AM22,'廁所B '!D:J,10,0)</f>
        <v>#N/A</v>
      </c>
      <c r="AQ22" s="9" t="e">
        <f>VLOOKUP(AM22,'廁所B '!D:J,13,0)</f>
        <v>#N/A</v>
      </c>
      <c r="AR22" s="9" t="e">
        <f>VLOOKUP(AM22,'廁所B '!D:J,16,0)</f>
        <v>#N/A</v>
      </c>
      <c r="AS22" s="38">
        <v>309</v>
      </c>
      <c r="AT22" s="43">
        <v>83</v>
      </c>
      <c r="AU22" s="3">
        <v>83</v>
      </c>
      <c r="AV22" s="3">
        <v>84</v>
      </c>
      <c r="AW22" s="3">
        <v>82</v>
      </c>
      <c r="AX22" s="44">
        <v>82</v>
      </c>
      <c r="AY22">
        <f t="shared" si="0"/>
        <v>82.8</v>
      </c>
    </row>
    <row r="23" spans="1:52" ht="16.5">
      <c r="A23" s="73">
        <v>302</v>
      </c>
      <c r="B23" s="97">
        <v>84</v>
      </c>
      <c r="C23" s="97">
        <v>83</v>
      </c>
      <c r="D23" s="97">
        <v>85</v>
      </c>
      <c r="E23" s="97">
        <v>85</v>
      </c>
      <c r="F23" s="97">
        <v>83</v>
      </c>
      <c r="G23" s="97"/>
      <c r="H23" s="29"/>
      <c r="I23" s="29"/>
      <c r="J23" s="29"/>
      <c r="K23" s="29"/>
      <c r="L23" s="29"/>
      <c r="M23" s="2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64"/>
      <c r="AL23" s="63">
        <v>302</v>
      </c>
      <c r="AM23" s="25" t="s">
        <v>38</v>
      </c>
      <c r="AN23" s="9" t="e">
        <f>VLOOKUP(AM23,'廁所B '!D:J,4,0)</f>
        <v>#N/A</v>
      </c>
      <c r="AO23" s="9" t="e">
        <f>VLOOKUP(AM23,'廁所B '!D:J,7,0)</f>
        <v>#N/A</v>
      </c>
      <c r="AP23" s="9" t="e">
        <f>VLOOKUP(AM23,'廁所B '!D:J,10,0)</f>
        <v>#N/A</v>
      </c>
      <c r="AQ23" s="9" t="e">
        <f>VLOOKUP(AM23,'廁所B '!D:J,13,0)</f>
        <v>#N/A</v>
      </c>
      <c r="AR23" s="9" t="e">
        <f>VLOOKUP(AM23,'廁所B '!D:J,16,0)</f>
        <v>#N/A</v>
      </c>
      <c r="AS23" s="46" t="s">
        <v>59</v>
      </c>
      <c r="AT23" s="47" t="e">
        <v>#N/A</v>
      </c>
      <c r="AU23" s="48" t="e">
        <v>#N/A</v>
      </c>
      <c r="AV23" s="48" t="e">
        <v>#N/A</v>
      </c>
      <c r="AW23" s="48" t="e">
        <v>#N/A</v>
      </c>
      <c r="AX23" s="49" t="e">
        <v>#N/A</v>
      </c>
      <c r="AY23" s="26"/>
      <c r="AZ23" s="26"/>
    </row>
    <row r="24" spans="1:52" ht="16.5">
      <c r="A24" s="57"/>
      <c r="B24" s="58"/>
      <c r="C24" s="58"/>
      <c r="D24" s="58"/>
      <c r="E24" s="58"/>
      <c r="F24" s="58"/>
      <c r="G24" s="58"/>
      <c r="H24" s="29"/>
      <c r="I24" s="29"/>
      <c r="J24" s="29"/>
      <c r="K24" s="29"/>
      <c r="L24" s="29"/>
      <c r="M24" s="2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64"/>
      <c r="AL24" s="204">
        <v>304</v>
      </c>
      <c r="AM24" s="16" t="s">
        <v>32</v>
      </c>
      <c r="AN24" s="9" t="e">
        <f>VLOOKUP(AM24,'廁所B '!D:J,4,0)</f>
        <v>#N/A</v>
      </c>
      <c r="AO24" s="9" t="e">
        <f>VLOOKUP(AM24,'廁所B '!D:J,7,0)</f>
        <v>#N/A</v>
      </c>
      <c r="AP24" s="9" t="e">
        <f>VLOOKUP(AM24,'廁所B '!D:J,10,0)</f>
        <v>#N/A</v>
      </c>
      <c r="AQ24" s="9" t="e">
        <f>VLOOKUP(AM24,'廁所B '!D:J,13,0)</f>
        <v>#N/A</v>
      </c>
      <c r="AR24" s="9" t="e">
        <f>VLOOKUP(AM24,'廁所B '!D:J,16,0)</f>
        <v>#N/A</v>
      </c>
      <c r="AS24"/>
      <c r="AT24"/>
      <c r="AV24" s="26"/>
      <c r="AW24" s="26"/>
      <c r="AX24" s="26"/>
      <c r="AY24" s="26"/>
      <c r="AZ24" s="26"/>
    </row>
    <row r="25" spans="1:52" ht="17.25" thickBot="1">
      <c r="A25" s="57"/>
      <c r="B25" s="58"/>
      <c r="C25" s="58"/>
      <c r="D25" s="58"/>
      <c r="E25" s="58"/>
      <c r="F25" s="58"/>
      <c r="G25" s="58"/>
      <c r="H25" s="29"/>
      <c r="I25" s="29"/>
      <c r="J25" s="29"/>
      <c r="K25" s="29"/>
      <c r="L25" s="29"/>
      <c r="M25" s="2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L25" s="212"/>
      <c r="AM25" s="50" t="s">
        <v>33</v>
      </c>
      <c r="AN25" s="9" t="e">
        <f>VLOOKUP(AM25,'廁所B '!D:J,4,0)</f>
        <v>#N/A</v>
      </c>
      <c r="AO25" s="9" t="e">
        <f>VLOOKUP(AM25,'廁所B '!D:J,7,0)</f>
        <v>#N/A</v>
      </c>
      <c r="AP25" s="9" t="e">
        <f>VLOOKUP(AM25,'廁所B '!D:J,10,0)</f>
        <v>#N/A</v>
      </c>
      <c r="AQ25" s="9" t="e">
        <f>VLOOKUP(AM25,'廁所B '!D:J,13,0)</f>
        <v>#N/A</v>
      </c>
      <c r="AR25" s="9" t="e">
        <f>VLOOKUP(AM25,'廁所B '!D:J,16,0)</f>
        <v>#N/A</v>
      </c>
      <c r="AS25"/>
      <c r="AT25"/>
      <c r="AY25" s="26"/>
      <c r="AZ25" s="26"/>
    </row>
    <row r="26" spans="1:46" ht="16.5">
      <c r="A26" s="57"/>
      <c r="B26" s="58"/>
      <c r="C26" s="58"/>
      <c r="D26" s="58"/>
      <c r="E26" s="58"/>
      <c r="F26" s="58"/>
      <c r="G26" s="58"/>
      <c r="H26" s="29"/>
      <c r="I26" s="29"/>
      <c r="J26" s="29"/>
      <c r="K26" s="29"/>
      <c r="L26" s="29"/>
      <c r="M26" s="2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L26" s="213">
        <v>207</v>
      </c>
      <c r="AM26" s="33" t="s">
        <v>34</v>
      </c>
      <c r="AN26" s="9" t="e">
        <f>VLOOKUP(AM26,'廁所B '!D:J,4,0)</f>
        <v>#N/A</v>
      </c>
      <c r="AO26" s="9" t="e">
        <f>VLOOKUP(AM26,'廁所B '!D:J,7,0)</f>
        <v>#N/A</v>
      </c>
      <c r="AP26" s="9" t="e">
        <f>VLOOKUP(AM26,'廁所B '!D:J,10,0)</f>
        <v>#N/A</v>
      </c>
      <c r="AQ26" s="9" t="e">
        <f>VLOOKUP(AM26,'廁所B '!D:J,13,0)</f>
        <v>#N/A</v>
      </c>
      <c r="AR26" s="9" t="e">
        <f>VLOOKUP(AM26,'廁所B '!D:J,16,0)</f>
        <v>#N/A</v>
      </c>
      <c r="AS26"/>
      <c r="AT26"/>
    </row>
    <row r="27" spans="1:46" ht="16.5">
      <c r="A27" s="57"/>
      <c r="B27" s="58"/>
      <c r="C27" s="58"/>
      <c r="D27" s="58"/>
      <c r="E27" s="58"/>
      <c r="F27" s="58"/>
      <c r="G27" s="58"/>
      <c r="H27" s="29"/>
      <c r="I27" s="29"/>
      <c r="J27" s="29"/>
      <c r="K27" s="29"/>
      <c r="L27" s="29"/>
      <c r="M27" s="2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L27" s="211"/>
      <c r="AM27" s="55" t="s">
        <v>26</v>
      </c>
      <c r="AN27" s="9" t="e">
        <f>VLOOKUP(AM27,'廁所B '!D:J,4,0)</f>
        <v>#N/A</v>
      </c>
      <c r="AO27" s="9" t="e">
        <f>VLOOKUP(AM27,'廁所B '!D:J,7,0)</f>
        <v>#N/A</v>
      </c>
      <c r="AP27" s="9" t="e">
        <f>VLOOKUP(AM27,'廁所B '!D:J,10,0)</f>
        <v>#N/A</v>
      </c>
      <c r="AQ27" s="9" t="e">
        <f>VLOOKUP(AM27,'廁所B '!D:J,13,0)</f>
        <v>#N/A</v>
      </c>
      <c r="AR27" s="9" t="e">
        <f>VLOOKUP(AM27,'廁所B '!D:J,16,0)</f>
        <v>#N/A</v>
      </c>
      <c r="AS27"/>
      <c r="AT27"/>
    </row>
    <row r="28" spans="1:46" ht="16.5">
      <c r="A28" s="57"/>
      <c r="B28" s="58"/>
      <c r="C28" s="58"/>
      <c r="D28" s="58"/>
      <c r="E28" s="58"/>
      <c r="F28" s="58"/>
      <c r="G28" s="58"/>
      <c r="H28" s="29"/>
      <c r="AL28" s="4"/>
      <c r="AM28" s="6"/>
      <c r="AN28" s="6"/>
      <c r="AO28" s="6"/>
      <c r="AS28"/>
      <c r="AT28"/>
    </row>
    <row r="29" spans="1:41" ht="16.5">
      <c r="A29" s="57"/>
      <c r="B29" s="58"/>
      <c r="C29" s="58"/>
      <c r="D29" s="58"/>
      <c r="E29" s="58"/>
      <c r="F29" s="58"/>
      <c r="G29" s="58"/>
      <c r="H29" s="29"/>
      <c r="AL29" s="4"/>
      <c r="AM29" s="6"/>
      <c r="AN29" s="6"/>
      <c r="AO29" s="6"/>
    </row>
    <row r="30" spans="1:41" ht="16.5">
      <c r="A30" s="57"/>
      <c r="B30" s="58"/>
      <c r="C30" s="58"/>
      <c r="D30" s="58"/>
      <c r="E30" s="58"/>
      <c r="F30" s="58"/>
      <c r="G30" s="58"/>
      <c r="H30" s="61"/>
      <c r="AL30" s="4"/>
      <c r="AM30" s="6"/>
      <c r="AN30" s="6"/>
      <c r="AO30" s="6"/>
    </row>
    <row r="31" spans="1:41" ht="16.5">
      <c r="A31" s="4"/>
      <c r="B31" s="4"/>
      <c r="C31" s="4"/>
      <c r="D31" s="4"/>
      <c r="E31" s="4"/>
      <c r="F31" s="56"/>
      <c r="G31" s="56"/>
      <c r="H31" s="61"/>
      <c r="AL31" s="4"/>
      <c r="AM31" s="6"/>
      <c r="AN31" s="6"/>
      <c r="AO31" s="6"/>
    </row>
    <row r="32" spans="1:41" ht="16.5">
      <c r="A32" s="4"/>
      <c r="B32" s="4"/>
      <c r="C32" s="4"/>
      <c r="D32" s="4"/>
      <c r="E32" s="4"/>
      <c r="F32" s="56"/>
      <c r="G32" s="56"/>
      <c r="H32" s="61"/>
      <c r="AL32" s="4"/>
      <c r="AM32" s="6"/>
      <c r="AN32" s="6"/>
      <c r="AO32" s="6"/>
    </row>
    <row r="33" spans="1:41" ht="16.5">
      <c r="A33" s="4"/>
      <c r="B33" s="4"/>
      <c r="C33" s="4"/>
      <c r="D33" s="4"/>
      <c r="E33" s="4"/>
      <c r="F33" s="56"/>
      <c r="G33" s="56"/>
      <c r="H33" s="61"/>
      <c r="AL33" s="4"/>
      <c r="AM33" s="6"/>
      <c r="AN33" s="6"/>
      <c r="AO33" s="6"/>
    </row>
    <row r="34" spans="1:41" ht="16.5">
      <c r="A34" s="59"/>
      <c r="B34" s="59"/>
      <c r="C34" s="59"/>
      <c r="D34" s="59"/>
      <c r="E34" s="59"/>
      <c r="F34" s="60"/>
      <c r="G34" s="60"/>
      <c r="H34" s="61"/>
      <c r="AL34" s="4"/>
      <c r="AM34" s="6"/>
      <c r="AN34" s="6"/>
      <c r="AO34" s="6"/>
    </row>
    <row r="35" spans="1:41" ht="16.5">
      <c r="A35" s="59"/>
      <c r="B35" s="59"/>
      <c r="C35" s="59"/>
      <c r="D35" s="59"/>
      <c r="E35" s="59"/>
      <c r="F35" s="60"/>
      <c r="G35" s="60"/>
      <c r="AL35" s="4"/>
      <c r="AM35" s="6"/>
      <c r="AN35" s="6"/>
      <c r="AO35" s="6"/>
    </row>
    <row r="36" spans="38:41" ht="16.5">
      <c r="AL36" s="4"/>
      <c r="AM36" s="6"/>
      <c r="AN36" s="6"/>
      <c r="AO36" s="6"/>
    </row>
  </sheetData>
  <sheetProtection/>
  <mergeCells count="12">
    <mergeCell ref="AL24:AL25"/>
    <mergeCell ref="AL26:AL27"/>
    <mergeCell ref="AL2:AL3"/>
    <mergeCell ref="AL4:AL5"/>
    <mergeCell ref="AL6:AL7"/>
    <mergeCell ref="AL8:AL9"/>
    <mergeCell ref="AL10:AL11"/>
    <mergeCell ref="AL12:AL13"/>
    <mergeCell ref="A3:A4"/>
    <mergeCell ref="A9:A10"/>
    <mergeCell ref="AL14:AL15"/>
    <mergeCell ref="AL16:A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PageLayoutView="0" workbookViewId="0" topLeftCell="A2">
      <selection activeCell="J13" sqref="J13"/>
    </sheetView>
  </sheetViews>
  <sheetFormatPr defaultColWidth="9.00390625" defaultRowHeight="16.5"/>
  <cols>
    <col min="1" max="1" width="6.25390625" style="1" customWidth="1"/>
    <col min="2" max="5" width="8.375" style="1" customWidth="1"/>
    <col min="6" max="7" width="8.375" style="0" customWidth="1"/>
    <col min="8" max="8" width="8.50390625" style="0" bestFit="1" customWidth="1"/>
    <col min="9" max="10" width="5.75390625" style="0" customWidth="1"/>
    <col min="11" max="11" width="7.875" style="0" bestFit="1" customWidth="1"/>
    <col min="12" max="13" width="5.75390625" style="0" customWidth="1"/>
    <col min="14" max="15" width="2.50390625" style="0" customWidth="1"/>
    <col min="16" max="16" width="8.50390625" style="0" customWidth="1"/>
    <col min="17" max="36" width="5.75390625" style="0" customWidth="1"/>
    <col min="37" max="37" width="8.875" style="0" customWidth="1"/>
    <col min="38" max="38" width="9.125" style="1" customWidth="1"/>
    <col min="39" max="39" width="11.75390625" style="1" customWidth="1"/>
    <col min="40" max="42" width="8.50390625" style="1" bestFit="1" customWidth="1"/>
    <col min="43" max="43" width="8.50390625" style="0" bestFit="1" customWidth="1"/>
    <col min="44" max="44" width="8.50390625" style="6" bestFit="1" customWidth="1"/>
    <col min="45" max="45" width="8.25390625" style="11" customWidth="1"/>
    <col min="46" max="46" width="12.50390625" style="6" customWidth="1"/>
    <col min="47" max="50" width="12.50390625" style="0" customWidth="1"/>
    <col min="51" max="51" width="8.50390625" style="0" bestFit="1" customWidth="1"/>
    <col min="52" max="52" width="6.00390625" style="0" customWidth="1"/>
  </cols>
  <sheetData>
    <row r="1" spans="1:50" ht="22.5" customHeight="1" thickBot="1">
      <c r="A1" s="15"/>
      <c r="B1" s="83"/>
      <c r="C1" s="82"/>
      <c r="D1" s="82"/>
      <c r="E1" s="82"/>
      <c r="F1" s="82"/>
      <c r="G1" s="82"/>
      <c r="AL1" s="18" t="s">
        <v>6</v>
      </c>
      <c r="AM1" s="18" t="s">
        <v>7</v>
      </c>
      <c r="AN1" s="18" t="s">
        <v>1</v>
      </c>
      <c r="AO1" s="18" t="s">
        <v>8</v>
      </c>
      <c r="AP1" s="18" t="s">
        <v>9</v>
      </c>
      <c r="AQ1" s="19" t="s">
        <v>10</v>
      </c>
      <c r="AR1" s="20" t="s">
        <v>11</v>
      </c>
      <c r="AS1" s="34"/>
      <c r="AT1" s="37" t="s">
        <v>53</v>
      </c>
      <c r="AU1" s="35"/>
      <c r="AV1" s="35"/>
      <c r="AW1" s="35"/>
      <c r="AX1" s="36"/>
    </row>
    <row r="2" spans="1:50" ht="22.5" customHeight="1" thickBot="1">
      <c r="A2" s="31" t="s">
        <v>47</v>
      </c>
      <c r="B2" s="32" t="s">
        <v>48</v>
      </c>
      <c r="C2" s="32" t="s">
        <v>49</v>
      </c>
      <c r="D2" s="32" t="s">
        <v>50</v>
      </c>
      <c r="E2" s="32" t="s">
        <v>51</v>
      </c>
      <c r="F2" s="33" t="s">
        <v>5</v>
      </c>
      <c r="G2" s="33" t="s">
        <v>73</v>
      </c>
      <c r="H2" s="14"/>
      <c r="I2" s="14"/>
      <c r="J2" s="14"/>
      <c r="K2" s="14"/>
      <c r="L2" s="14"/>
      <c r="M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64"/>
      <c r="AL2" s="214">
        <v>106</v>
      </c>
      <c r="AM2" s="33" t="s">
        <v>12</v>
      </c>
      <c r="AN2" s="9" t="e">
        <f>VLOOKUP(AM2,'廁所B '!D:J,4,0)</f>
        <v>#N/A</v>
      </c>
      <c r="AO2" s="9" t="e">
        <f>VLOOKUP(AM2,'廁所B '!D:J,7,0)</f>
        <v>#N/A</v>
      </c>
      <c r="AP2" s="9" t="e">
        <f>VLOOKUP(AM2,'廁所B '!D:J,10,0)</f>
        <v>#N/A</v>
      </c>
      <c r="AQ2" s="9" t="e">
        <f>VLOOKUP(AM2,'廁所B '!D:J,13,0)</f>
        <v>#N/A</v>
      </c>
      <c r="AR2" s="9" t="e">
        <f>VLOOKUP(AM2,'廁所B '!D:J,16,0)</f>
        <v>#N/A</v>
      </c>
      <c r="AS2" s="37" t="s">
        <v>43</v>
      </c>
      <c r="AT2" s="34" t="s">
        <v>54</v>
      </c>
      <c r="AU2" s="39" t="s">
        <v>55</v>
      </c>
      <c r="AV2" s="39" t="s">
        <v>56</v>
      </c>
      <c r="AW2" s="39" t="s">
        <v>57</v>
      </c>
      <c r="AX2" s="40" t="s">
        <v>58</v>
      </c>
    </row>
    <row r="3" spans="1:51" ht="22.5" customHeight="1">
      <c r="A3" s="74">
        <v>307</v>
      </c>
      <c r="B3" s="30">
        <v>77</v>
      </c>
      <c r="C3" s="30">
        <v>79</v>
      </c>
      <c r="D3" s="30">
        <v>78</v>
      </c>
      <c r="E3" s="194">
        <v>80</v>
      </c>
      <c r="F3" s="30">
        <v>85</v>
      </c>
      <c r="G3" s="191"/>
      <c r="H3" s="29"/>
      <c r="I3" s="29"/>
      <c r="J3" s="29"/>
      <c r="K3" s="29"/>
      <c r="L3" s="29"/>
      <c r="M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64"/>
      <c r="AL3" s="205"/>
      <c r="AM3" s="16" t="s">
        <v>13</v>
      </c>
      <c r="AN3" s="9" t="e">
        <f>VLOOKUP(AM3,'廁所B '!D:J,4,0)</f>
        <v>#N/A</v>
      </c>
      <c r="AO3" s="9" t="e">
        <f>VLOOKUP(AM3,'廁所B '!D:J,7,0)</f>
        <v>#N/A</v>
      </c>
      <c r="AP3" s="9" t="e">
        <f>VLOOKUP(AM3,'廁所B '!D:J,10,0)</f>
        <v>#N/A</v>
      </c>
      <c r="AQ3" s="9" t="e">
        <f>VLOOKUP(AM3,'廁所B '!D:J,13,0)</f>
        <v>#N/A</v>
      </c>
      <c r="AR3" s="9" t="e">
        <f>VLOOKUP(AM3,'廁所B '!D:J,16,0)</f>
        <v>#N/A</v>
      </c>
      <c r="AS3" s="34">
        <v>101</v>
      </c>
      <c r="AT3" s="41">
        <v>83</v>
      </c>
      <c r="AU3" s="45">
        <v>81</v>
      </c>
      <c r="AV3" s="45">
        <v>84</v>
      </c>
      <c r="AW3" s="45">
        <v>83</v>
      </c>
      <c r="AX3" s="42">
        <v>84</v>
      </c>
      <c r="AY3">
        <f>AVERAGE(AT3:AX3)</f>
        <v>83</v>
      </c>
    </row>
    <row r="4" spans="1:51" ht="22.5" customHeight="1">
      <c r="A4" s="74">
        <v>304</v>
      </c>
      <c r="B4" s="30">
        <v>81</v>
      </c>
      <c r="C4" s="30">
        <v>81</v>
      </c>
      <c r="D4" s="30">
        <v>76</v>
      </c>
      <c r="E4" s="30">
        <v>80</v>
      </c>
      <c r="F4" s="30">
        <v>83</v>
      </c>
      <c r="G4" s="30"/>
      <c r="H4" s="29"/>
      <c r="I4" s="29"/>
      <c r="J4" s="29"/>
      <c r="K4" s="29"/>
      <c r="L4" s="29"/>
      <c r="M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64"/>
      <c r="AL4" s="204">
        <v>104</v>
      </c>
      <c r="AM4" s="16" t="s">
        <v>14</v>
      </c>
      <c r="AN4" s="9" t="e">
        <f>VLOOKUP(AM4,'廁所B '!D:J,4,0)</f>
        <v>#N/A</v>
      </c>
      <c r="AO4" s="9" t="e">
        <f>VLOOKUP(AM4,'廁所B '!D:J,7,0)</f>
        <v>#N/A</v>
      </c>
      <c r="AP4" s="9" t="e">
        <f>VLOOKUP(AM4,'廁所B '!D:J,10,0)</f>
        <v>#N/A</v>
      </c>
      <c r="AQ4" s="9" t="e">
        <f>VLOOKUP(AM4,'廁所B '!D:J,13,0)</f>
        <v>#N/A</v>
      </c>
      <c r="AR4" s="9" t="e">
        <f>VLOOKUP(AM4,'廁所B '!D:J,16,0)</f>
        <v>#N/A</v>
      </c>
      <c r="AS4" s="38">
        <v>102</v>
      </c>
      <c r="AT4" s="43">
        <v>83</v>
      </c>
      <c r="AU4" s="3">
        <v>81</v>
      </c>
      <c r="AV4" s="3">
        <v>85</v>
      </c>
      <c r="AW4" s="3">
        <v>83</v>
      </c>
      <c r="AX4" s="44">
        <v>82</v>
      </c>
      <c r="AY4">
        <f aca="true" t="shared" si="0" ref="AY4:AY22">AVERAGE(AT4:AX4)</f>
        <v>82.8</v>
      </c>
    </row>
    <row r="5" spans="1:50" ht="22.5" customHeight="1">
      <c r="A5" s="74">
        <v>108</v>
      </c>
      <c r="B5" s="30">
        <v>85</v>
      </c>
      <c r="C5" s="30">
        <v>80</v>
      </c>
      <c r="D5" s="30">
        <v>84</v>
      </c>
      <c r="E5" s="30">
        <v>76</v>
      </c>
      <c r="F5" s="30">
        <v>85</v>
      </c>
      <c r="G5" s="30"/>
      <c r="H5" s="29"/>
      <c r="I5" s="29"/>
      <c r="J5" s="29"/>
      <c r="K5" s="29"/>
      <c r="L5" s="29"/>
      <c r="M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64"/>
      <c r="AL5" s="205"/>
      <c r="AM5" s="16" t="s">
        <v>15</v>
      </c>
      <c r="AN5" s="9" t="e">
        <f>VLOOKUP(AM5,'廁所B '!D:J,4,0)</f>
        <v>#N/A</v>
      </c>
      <c r="AO5" s="9" t="e">
        <f>VLOOKUP(AM5,'廁所B '!D:J,7,0)</f>
        <v>#N/A</v>
      </c>
      <c r="AP5" s="9" t="e">
        <f>VLOOKUP(AM5,'廁所B '!D:J,10,0)</f>
        <v>#N/A</v>
      </c>
      <c r="AQ5" s="9" t="e">
        <f>VLOOKUP(AM5,'廁所B '!D:J,13,0)</f>
        <v>#N/A</v>
      </c>
      <c r="AR5" s="9" t="e">
        <f>VLOOKUP(AM5,'廁所B '!D:J,16,0)</f>
        <v>#N/A</v>
      </c>
      <c r="AS5" s="38">
        <v>103</v>
      </c>
      <c r="AT5" s="43">
        <v>82</v>
      </c>
      <c r="AU5" s="3">
        <v>82</v>
      </c>
      <c r="AV5" s="3">
        <v>84</v>
      </c>
      <c r="AW5" s="3">
        <v>82.5</v>
      </c>
      <c r="AX5" s="44">
        <v>82</v>
      </c>
    </row>
    <row r="6" spans="1:51" ht="22.5" customHeight="1">
      <c r="A6" s="74">
        <v>203</v>
      </c>
      <c r="B6" s="30">
        <v>83</v>
      </c>
      <c r="C6" s="30">
        <v>77</v>
      </c>
      <c r="D6" s="30">
        <v>81</v>
      </c>
      <c r="E6" s="30">
        <v>80</v>
      </c>
      <c r="F6" s="30"/>
      <c r="G6" s="30"/>
      <c r="H6" s="29"/>
      <c r="I6" s="29"/>
      <c r="J6" s="29"/>
      <c r="K6" s="29"/>
      <c r="L6" s="29"/>
      <c r="M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64"/>
      <c r="AL6" s="204">
        <v>101</v>
      </c>
      <c r="AM6" s="16" t="s">
        <v>16</v>
      </c>
      <c r="AN6" s="9" t="e">
        <f>VLOOKUP(AM6,'廁所B '!D:J,4,0)</f>
        <v>#N/A</v>
      </c>
      <c r="AO6" s="9" t="e">
        <f>VLOOKUP(AM6,'廁所B '!D:J,7,0)</f>
        <v>#N/A</v>
      </c>
      <c r="AP6" s="9" t="e">
        <f>VLOOKUP(AM6,'廁所B '!D:J,10,0)</f>
        <v>#N/A</v>
      </c>
      <c r="AQ6" s="9" t="e">
        <f>VLOOKUP(AM6,'廁所B '!D:J,13,0)</f>
        <v>#N/A</v>
      </c>
      <c r="AR6" s="9" t="e">
        <f>VLOOKUP(AM6,'廁所B '!D:J,16,0)</f>
        <v>#N/A</v>
      </c>
      <c r="AS6" s="38">
        <v>104</v>
      </c>
      <c r="AT6" s="43">
        <v>77</v>
      </c>
      <c r="AU6" s="3">
        <v>76</v>
      </c>
      <c r="AV6" s="3">
        <v>77</v>
      </c>
      <c r="AW6" s="3">
        <v>82</v>
      </c>
      <c r="AX6" s="44">
        <v>82</v>
      </c>
      <c r="AY6">
        <f t="shared" si="0"/>
        <v>78.8</v>
      </c>
    </row>
    <row r="7" spans="1:51" ht="22.5" customHeight="1">
      <c r="A7" s="74">
        <v>107</v>
      </c>
      <c r="B7" s="30">
        <v>79</v>
      </c>
      <c r="C7" s="30">
        <v>81</v>
      </c>
      <c r="D7" s="30">
        <v>83</v>
      </c>
      <c r="E7" s="30">
        <v>78</v>
      </c>
      <c r="F7" s="30">
        <v>77</v>
      </c>
      <c r="G7" s="30"/>
      <c r="H7" s="29"/>
      <c r="I7" s="29"/>
      <c r="J7" s="29"/>
      <c r="K7" s="29"/>
      <c r="L7" s="29"/>
      <c r="M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64"/>
      <c r="AL7" s="205"/>
      <c r="AM7" s="16" t="s">
        <v>17</v>
      </c>
      <c r="AN7" s="9" t="e">
        <f>VLOOKUP(AM7,'廁所B '!D:J,4,0)</f>
        <v>#N/A</v>
      </c>
      <c r="AO7" s="9" t="e">
        <f>VLOOKUP(AM7,'廁所B '!D:J,7,0)</f>
        <v>#N/A</v>
      </c>
      <c r="AP7" s="9" t="e">
        <f>VLOOKUP(AM7,'廁所B '!D:J,10,0)</f>
        <v>#N/A</v>
      </c>
      <c r="AQ7" s="9" t="e">
        <f>VLOOKUP(AM7,'廁所B '!D:J,13,0)</f>
        <v>#N/A</v>
      </c>
      <c r="AR7" s="9" t="e">
        <f>VLOOKUP(AM7,'廁所B '!D:J,16,0)</f>
        <v>#N/A</v>
      </c>
      <c r="AS7" s="38">
        <v>105</v>
      </c>
      <c r="AT7" s="43">
        <v>85</v>
      </c>
      <c r="AU7" s="3">
        <v>82</v>
      </c>
      <c r="AV7" s="3">
        <v>84</v>
      </c>
      <c r="AW7" s="3">
        <v>83</v>
      </c>
      <c r="AX7" s="44">
        <v>83</v>
      </c>
      <c r="AY7">
        <f>AVERAGE(AT7:AX7)</f>
        <v>83.4</v>
      </c>
    </row>
    <row r="8" spans="1:51" ht="22.5" customHeight="1">
      <c r="A8" s="207">
        <v>105</v>
      </c>
      <c r="B8" s="30">
        <v>84</v>
      </c>
      <c r="C8" s="30">
        <v>82</v>
      </c>
      <c r="D8" s="30">
        <v>83</v>
      </c>
      <c r="E8" s="30">
        <v>82</v>
      </c>
      <c r="F8" s="30">
        <v>83</v>
      </c>
      <c r="G8" s="30"/>
      <c r="H8" s="29"/>
      <c r="I8" s="29"/>
      <c r="J8" s="29"/>
      <c r="K8" s="29"/>
      <c r="L8" s="29"/>
      <c r="M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64"/>
      <c r="AL8" s="204">
        <v>105</v>
      </c>
      <c r="AM8" s="16" t="s">
        <v>18</v>
      </c>
      <c r="AN8" s="9" t="e">
        <f>VLOOKUP(AM8,'廁所B '!D:J,4,0)</f>
        <v>#N/A</v>
      </c>
      <c r="AO8" s="9" t="e">
        <f>VLOOKUP(AM8,'廁所B '!D:J,7,0)</f>
        <v>#N/A</v>
      </c>
      <c r="AP8" s="9" t="e">
        <f>VLOOKUP(AM8,'廁所B '!D:J,10,0)</f>
        <v>#N/A</v>
      </c>
      <c r="AQ8" s="9" t="e">
        <f>VLOOKUP(AM8,'廁所B '!D:J,13,0)</f>
        <v>#N/A</v>
      </c>
      <c r="AR8" s="9" t="e">
        <f>VLOOKUP(AM8,'廁所B '!D:J,16,0)</f>
        <v>#N/A</v>
      </c>
      <c r="AS8" s="38">
        <v>106</v>
      </c>
      <c r="AT8" s="43">
        <v>82</v>
      </c>
      <c r="AU8" s="3">
        <v>80</v>
      </c>
      <c r="AV8" s="3">
        <v>80</v>
      </c>
      <c r="AW8" s="3">
        <v>77</v>
      </c>
      <c r="AX8" s="44">
        <v>81</v>
      </c>
      <c r="AY8">
        <f t="shared" si="0"/>
        <v>80</v>
      </c>
    </row>
    <row r="9" spans="1:51" ht="22.5" customHeight="1">
      <c r="A9" s="208"/>
      <c r="B9" s="30">
        <v>85</v>
      </c>
      <c r="C9" s="30">
        <v>85</v>
      </c>
      <c r="D9" s="30">
        <v>84</v>
      </c>
      <c r="E9" s="30">
        <v>85</v>
      </c>
      <c r="F9" s="30">
        <v>85</v>
      </c>
      <c r="G9" s="30"/>
      <c r="H9" t="s">
        <v>127</v>
      </c>
      <c r="I9" s="29"/>
      <c r="J9" s="29"/>
      <c r="K9" s="29"/>
      <c r="L9" s="29"/>
      <c r="M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64"/>
      <c r="AL9" s="205"/>
      <c r="AM9" s="16" t="s">
        <v>19</v>
      </c>
      <c r="AN9" s="9" t="e">
        <f>VLOOKUP(AM9,'廁所B '!D:J,4,0)</f>
        <v>#N/A</v>
      </c>
      <c r="AO9" s="9" t="e">
        <f>VLOOKUP(AM9,'廁所B '!D:J,7,0)</f>
        <v>#N/A</v>
      </c>
      <c r="AP9" s="9" t="e">
        <f>VLOOKUP(AM9,'廁所B '!D:J,10,0)</f>
        <v>#N/A</v>
      </c>
      <c r="AQ9" s="9" t="e">
        <f>VLOOKUP(AM9,'廁所B '!D:J,13,0)</f>
        <v>#N/A</v>
      </c>
      <c r="AR9" s="9" t="e">
        <f>VLOOKUP(AM9,'廁所B '!D:J,16,0)</f>
        <v>#N/A</v>
      </c>
      <c r="AS9" s="38">
        <v>108</v>
      </c>
      <c r="AT9" s="43">
        <v>85</v>
      </c>
      <c r="AU9" s="3">
        <v>84</v>
      </c>
      <c r="AV9" s="3">
        <v>84</v>
      </c>
      <c r="AW9" s="3">
        <v>84</v>
      </c>
      <c r="AX9" s="44">
        <v>83</v>
      </c>
      <c r="AY9">
        <f t="shared" si="0"/>
        <v>84</v>
      </c>
    </row>
    <row r="10" spans="1:51" ht="22.5" customHeight="1">
      <c r="A10" s="207">
        <v>104</v>
      </c>
      <c r="B10" s="30">
        <v>84</v>
      </c>
      <c r="C10" s="30">
        <v>84</v>
      </c>
      <c r="D10" s="30">
        <v>83.5</v>
      </c>
      <c r="E10" s="30">
        <v>83</v>
      </c>
      <c r="F10" s="30">
        <v>84</v>
      </c>
      <c r="G10" s="30"/>
      <c r="H10" s="29"/>
      <c r="I10" s="29"/>
      <c r="J10" s="29"/>
      <c r="K10" s="29"/>
      <c r="L10" s="29"/>
      <c r="M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64"/>
      <c r="AL10" s="204">
        <v>108</v>
      </c>
      <c r="AM10" s="16" t="s">
        <v>20</v>
      </c>
      <c r="AN10" s="9" t="e">
        <f>VLOOKUP(AM10,'廁所B '!D:J,4,0)</f>
        <v>#N/A</v>
      </c>
      <c r="AO10" s="9" t="e">
        <f>VLOOKUP(AM10,'廁所B '!D:J,7,0)</f>
        <v>#N/A</v>
      </c>
      <c r="AP10" s="9" t="e">
        <f>VLOOKUP(AM10,'廁所B '!D:J,10,0)</f>
        <v>#N/A</v>
      </c>
      <c r="AQ10" s="9" t="e">
        <f>VLOOKUP(AM10,'廁所B '!D:J,13,0)</f>
        <v>#N/A</v>
      </c>
      <c r="AR10" s="9" t="e">
        <f>VLOOKUP(AM10,'廁所B '!D:J,16,0)</f>
        <v>#N/A</v>
      </c>
      <c r="AS10" s="38">
        <v>201</v>
      </c>
      <c r="AT10" s="43">
        <v>83</v>
      </c>
      <c r="AU10" s="3">
        <v>80</v>
      </c>
      <c r="AV10" s="3">
        <v>81</v>
      </c>
      <c r="AW10" s="3">
        <v>82</v>
      </c>
      <c r="AX10" s="44">
        <v>83</v>
      </c>
      <c r="AY10">
        <f t="shared" si="0"/>
        <v>81.8</v>
      </c>
    </row>
    <row r="11" spans="1:51" ht="22.5" customHeight="1">
      <c r="A11" s="208"/>
      <c r="B11" s="30">
        <v>84</v>
      </c>
      <c r="C11" s="30">
        <v>83</v>
      </c>
      <c r="D11" s="30">
        <v>82.5</v>
      </c>
      <c r="E11" s="30">
        <v>83</v>
      </c>
      <c r="F11" s="30">
        <v>85</v>
      </c>
      <c r="G11" s="30"/>
      <c r="H11" s="29"/>
      <c r="I11" s="29"/>
      <c r="J11" s="29"/>
      <c r="K11" s="29"/>
      <c r="L11" s="29"/>
      <c r="M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64"/>
      <c r="AL11" s="205"/>
      <c r="AM11" s="16" t="s">
        <v>21</v>
      </c>
      <c r="AN11" s="9" t="e">
        <f>VLOOKUP(AM11,'廁所B '!D:J,4,0)</f>
        <v>#N/A</v>
      </c>
      <c r="AO11" s="9" t="e">
        <f>VLOOKUP(AM11,'廁所B '!D:J,7,0)</f>
        <v>#N/A</v>
      </c>
      <c r="AP11" s="9" t="e">
        <f>VLOOKUP(AM11,'廁所B '!D:J,10,0)</f>
        <v>#N/A</v>
      </c>
      <c r="AQ11" s="9" t="e">
        <f>VLOOKUP(AM11,'廁所B '!D:J,13,0)</f>
        <v>#N/A</v>
      </c>
      <c r="AR11" s="9" t="e">
        <f>VLOOKUP(AM11,'廁所B '!D:J,16,0)</f>
        <v>#N/A</v>
      </c>
      <c r="AS11" s="38">
        <v>202</v>
      </c>
      <c r="AT11" s="43">
        <v>84</v>
      </c>
      <c r="AU11" s="3">
        <v>84</v>
      </c>
      <c r="AV11" s="3">
        <v>83</v>
      </c>
      <c r="AW11" s="3">
        <v>82</v>
      </c>
      <c r="AX11" s="44">
        <v>83</v>
      </c>
      <c r="AY11">
        <f t="shared" si="0"/>
        <v>83.2</v>
      </c>
    </row>
    <row r="12" spans="1:51" ht="22.5" customHeight="1">
      <c r="A12" s="74">
        <v>207</v>
      </c>
      <c r="B12" s="30">
        <v>84.5</v>
      </c>
      <c r="C12" s="30">
        <v>84</v>
      </c>
      <c r="D12" s="30">
        <v>83.5</v>
      </c>
      <c r="E12" s="30">
        <v>84</v>
      </c>
      <c r="F12" s="30"/>
      <c r="G12" s="30"/>
      <c r="H12" s="29"/>
      <c r="I12" s="29"/>
      <c r="J12" s="29"/>
      <c r="K12" s="29"/>
      <c r="L12" s="29"/>
      <c r="M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64"/>
      <c r="AL12" s="206">
        <v>103</v>
      </c>
      <c r="AM12" s="55" t="s">
        <v>22</v>
      </c>
      <c r="AN12" s="9" t="e">
        <f>VLOOKUP(AM12,'廁所B '!D:J,4,0)</f>
        <v>#N/A</v>
      </c>
      <c r="AO12" s="9" t="e">
        <f>VLOOKUP(AM12,'廁所B '!D:J,7,0)</f>
        <v>#N/A</v>
      </c>
      <c r="AP12" s="9" t="e">
        <f>VLOOKUP(AM12,'廁所B '!D:J,10,0)</f>
        <v>#N/A</v>
      </c>
      <c r="AQ12" s="9" t="e">
        <f>VLOOKUP(AM12,'廁所B '!D:J,13,0)</f>
        <v>#N/A</v>
      </c>
      <c r="AR12" s="9" t="e">
        <f>VLOOKUP(AM12,'廁所B '!D:J,16,0)</f>
        <v>#N/A</v>
      </c>
      <c r="AS12" s="38">
        <v>203</v>
      </c>
      <c r="AT12" s="43">
        <v>84</v>
      </c>
      <c r="AU12" s="3">
        <v>83</v>
      </c>
      <c r="AV12" s="3">
        <v>83</v>
      </c>
      <c r="AW12" s="3">
        <v>85</v>
      </c>
      <c r="AX12" s="44">
        <v>81</v>
      </c>
      <c r="AY12">
        <f t="shared" si="0"/>
        <v>83.2</v>
      </c>
    </row>
    <row r="13" spans="1:51" ht="22.5" customHeight="1">
      <c r="A13" s="74">
        <v>208</v>
      </c>
      <c r="B13" s="30">
        <v>83</v>
      </c>
      <c r="C13" s="30">
        <v>84</v>
      </c>
      <c r="D13" s="30">
        <v>80</v>
      </c>
      <c r="E13" s="30">
        <v>79</v>
      </c>
      <c r="F13" s="30"/>
      <c r="G13" s="30"/>
      <c r="H13" s="29"/>
      <c r="I13" s="29"/>
      <c r="J13" s="29"/>
      <c r="K13" s="29"/>
      <c r="L13" s="29"/>
      <c r="M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64"/>
      <c r="AL13" s="205"/>
      <c r="AM13" s="16" t="s">
        <v>23</v>
      </c>
      <c r="AN13" s="9" t="e">
        <f>VLOOKUP(AM13,'廁所B '!D:J,4,0)</f>
        <v>#N/A</v>
      </c>
      <c r="AO13" s="9" t="e">
        <f>VLOOKUP(AM13,'廁所B '!D:J,7,0)</f>
        <v>#N/A</v>
      </c>
      <c r="AP13" s="9" t="e">
        <f>VLOOKUP(AM13,'廁所B '!D:J,10,0)</f>
        <v>#N/A</v>
      </c>
      <c r="AQ13" s="9" t="e">
        <f>VLOOKUP(AM13,'廁所B '!D:J,13,0)</f>
        <v>#N/A</v>
      </c>
      <c r="AR13" s="9" t="e">
        <f>VLOOKUP(AM13,'廁所B '!D:J,16,0)</f>
        <v>#N/A</v>
      </c>
      <c r="AS13" s="38">
        <v>205</v>
      </c>
      <c r="AT13" s="43">
        <v>83</v>
      </c>
      <c r="AU13" s="3">
        <v>83</v>
      </c>
      <c r="AV13" s="3">
        <v>83</v>
      </c>
      <c r="AW13" s="3">
        <v>83</v>
      </c>
      <c r="AX13" s="44">
        <v>84</v>
      </c>
      <c r="AY13">
        <f t="shared" si="0"/>
        <v>83.2</v>
      </c>
    </row>
    <row r="14" spans="1:51" ht="22.5" customHeight="1">
      <c r="A14" s="207">
        <v>308</v>
      </c>
      <c r="B14" s="30">
        <v>85</v>
      </c>
      <c r="C14" s="30">
        <v>84</v>
      </c>
      <c r="D14" s="30">
        <v>85</v>
      </c>
      <c r="E14" s="30">
        <v>84</v>
      </c>
      <c r="F14" s="30">
        <v>85</v>
      </c>
      <c r="G14" s="30"/>
      <c r="H14" s="29"/>
      <c r="I14" s="29"/>
      <c r="J14" s="29"/>
      <c r="K14" s="29"/>
      <c r="L14" s="29"/>
      <c r="M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64"/>
      <c r="AL14" s="204">
        <v>102</v>
      </c>
      <c r="AM14" s="16" t="s">
        <v>24</v>
      </c>
      <c r="AN14" s="9" t="e">
        <f>VLOOKUP(AM14,'廁所B '!D:J,4,0)</f>
        <v>#N/A</v>
      </c>
      <c r="AO14" s="9" t="e">
        <f>VLOOKUP(AM14,'廁所B '!D:J,7,0)</f>
        <v>#N/A</v>
      </c>
      <c r="AP14" s="9" t="e">
        <f>VLOOKUP(AM14,'廁所B '!D:J,10,0)</f>
        <v>#N/A</v>
      </c>
      <c r="AQ14" s="9" t="e">
        <f>VLOOKUP(AM14,'廁所B '!D:J,13,0)</f>
        <v>#N/A</v>
      </c>
      <c r="AR14" s="9" t="e">
        <f>VLOOKUP(AM14,'廁所B '!D:J,16,0)</f>
        <v>#N/A</v>
      </c>
      <c r="AS14" s="38">
        <v>207</v>
      </c>
      <c r="AT14" s="43">
        <v>82.5</v>
      </c>
      <c r="AU14" s="3">
        <v>79.5</v>
      </c>
      <c r="AV14" s="3">
        <v>80.5</v>
      </c>
      <c r="AW14" s="3">
        <v>80.5</v>
      </c>
      <c r="AX14" s="44">
        <v>81</v>
      </c>
      <c r="AY14">
        <f t="shared" si="0"/>
        <v>80.8</v>
      </c>
    </row>
    <row r="15" spans="1:51" ht="22.5" customHeight="1" thickBot="1">
      <c r="A15" s="208"/>
      <c r="B15" s="30">
        <v>85</v>
      </c>
      <c r="C15" s="30">
        <v>85</v>
      </c>
      <c r="D15" s="30">
        <v>85</v>
      </c>
      <c r="E15" s="30">
        <v>85</v>
      </c>
      <c r="F15" s="30">
        <v>84.5</v>
      </c>
      <c r="G15" s="30"/>
      <c r="H15" s="29"/>
      <c r="I15" s="29"/>
      <c r="J15" s="29"/>
      <c r="K15" s="29"/>
      <c r="L15" s="29"/>
      <c r="M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64"/>
      <c r="AL15" s="209"/>
      <c r="AM15" s="24" t="s">
        <v>25</v>
      </c>
      <c r="AN15" s="9" t="e">
        <f>VLOOKUP(AM15,'廁所B '!D:J,4,0)</f>
        <v>#N/A</v>
      </c>
      <c r="AO15" s="9" t="e">
        <f>VLOOKUP(AM15,'廁所B '!D:J,7,0)</f>
        <v>#N/A</v>
      </c>
      <c r="AP15" s="9" t="e">
        <f>VLOOKUP(AM15,'廁所B '!D:J,10,0)</f>
        <v>#N/A</v>
      </c>
      <c r="AQ15" s="9" t="e">
        <f>VLOOKUP(AM15,'廁所B '!D:J,13,0)</f>
        <v>#N/A</v>
      </c>
      <c r="AR15" s="9" t="e">
        <f>VLOOKUP(AM15,'廁所B '!D:J,16,0)</f>
        <v>#N/A</v>
      </c>
      <c r="AS15" s="38">
        <v>209</v>
      </c>
      <c r="AT15" s="43">
        <v>83</v>
      </c>
      <c r="AU15" s="3">
        <v>83</v>
      </c>
      <c r="AV15" s="3">
        <v>81</v>
      </c>
      <c r="AW15" s="3">
        <v>80</v>
      </c>
      <c r="AX15" s="44">
        <v>80</v>
      </c>
      <c r="AY15">
        <f t="shared" si="0"/>
        <v>81.4</v>
      </c>
    </row>
    <row r="16" spans="1:51" ht="22.5" customHeight="1">
      <c r="A16" s="207">
        <v>306</v>
      </c>
      <c r="B16" s="30">
        <v>85</v>
      </c>
      <c r="C16" s="30">
        <v>84.5</v>
      </c>
      <c r="D16" s="30">
        <v>84.5</v>
      </c>
      <c r="E16" s="30">
        <v>84.5</v>
      </c>
      <c r="F16" s="30">
        <v>84</v>
      </c>
      <c r="G16" s="30"/>
      <c r="H16" s="29"/>
      <c r="I16" s="29"/>
      <c r="J16" s="29"/>
      <c r="K16" s="29"/>
      <c r="L16" s="29"/>
      <c r="M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10">
        <v>102</v>
      </c>
      <c r="AM16" s="13" t="s">
        <v>36</v>
      </c>
      <c r="AN16" s="9" t="e">
        <f>VLOOKUP(AM16,'廁所B '!D:J,4,0)</f>
        <v>#N/A</v>
      </c>
      <c r="AO16" s="9" t="e">
        <f>VLOOKUP(AM16,'廁所B '!D:J,7,0)</f>
        <v>#N/A</v>
      </c>
      <c r="AP16" s="9" t="e">
        <f>VLOOKUP(AM16,'廁所B '!D:J,10,0)</f>
        <v>#N/A</v>
      </c>
      <c r="AQ16" s="9" t="e">
        <f>VLOOKUP(AM16,'廁所B '!D:J,13,0)</f>
        <v>#N/A</v>
      </c>
      <c r="AR16" s="9" t="e">
        <f>VLOOKUP(AM16,'廁所B '!D:J,16,0)</f>
        <v>#N/A</v>
      </c>
      <c r="AS16" s="38">
        <v>301</v>
      </c>
      <c r="AT16" s="43">
        <v>81</v>
      </c>
      <c r="AU16" s="3">
        <v>83</v>
      </c>
      <c r="AV16" s="3">
        <v>85</v>
      </c>
      <c r="AW16" s="3">
        <v>80</v>
      </c>
      <c r="AX16" s="44">
        <v>84</v>
      </c>
      <c r="AY16">
        <f t="shared" si="0"/>
        <v>82.6</v>
      </c>
    </row>
    <row r="17" spans="1:51" ht="22.5" customHeight="1">
      <c r="A17" s="208"/>
      <c r="B17" s="30">
        <v>84.5</v>
      </c>
      <c r="C17" s="30">
        <v>83.5</v>
      </c>
      <c r="D17" s="30">
        <v>85</v>
      </c>
      <c r="E17" s="30">
        <v>85</v>
      </c>
      <c r="F17" s="30">
        <v>84</v>
      </c>
      <c r="G17" s="30"/>
      <c r="H17" s="29"/>
      <c r="I17" s="29"/>
      <c r="J17" s="29"/>
      <c r="K17" s="29"/>
      <c r="L17" s="29"/>
      <c r="M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11"/>
      <c r="AM17" s="16" t="s">
        <v>37</v>
      </c>
      <c r="AN17" s="9" t="e">
        <f>VLOOKUP(AM17,'廁所B '!D:J,4,0)</f>
        <v>#N/A</v>
      </c>
      <c r="AO17" s="9" t="e">
        <f>VLOOKUP(AM17,'廁所B '!D:J,7,0)</f>
        <v>#N/A</v>
      </c>
      <c r="AP17" s="9" t="e">
        <f>VLOOKUP(AM17,'廁所B '!D:J,10,0)</f>
        <v>#N/A</v>
      </c>
      <c r="AQ17" s="9" t="e">
        <f>VLOOKUP(AM17,'廁所B '!D:J,13,0)</f>
        <v>#N/A</v>
      </c>
      <c r="AR17" s="9" t="e">
        <f>VLOOKUP(AM17,'廁所B '!D:J,16,0)</f>
        <v>#N/A</v>
      </c>
      <c r="AS17" s="38">
        <v>302</v>
      </c>
      <c r="AT17" s="43">
        <v>80</v>
      </c>
      <c r="AU17" s="3">
        <v>77</v>
      </c>
      <c r="AV17" s="3">
        <v>81</v>
      </c>
      <c r="AW17" s="3">
        <v>81</v>
      </c>
      <c r="AX17" s="44">
        <v>82</v>
      </c>
      <c r="AY17">
        <f t="shared" si="0"/>
        <v>80.2</v>
      </c>
    </row>
    <row r="18" spans="1:51" ht="22.5" customHeight="1">
      <c r="A18" s="74">
        <v>302</v>
      </c>
      <c r="B18" s="30">
        <v>85</v>
      </c>
      <c r="C18" s="30">
        <v>85</v>
      </c>
      <c r="D18" s="30">
        <v>85</v>
      </c>
      <c r="E18" s="30">
        <v>85</v>
      </c>
      <c r="F18" s="30">
        <v>84</v>
      </c>
      <c r="G18" s="30"/>
      <c r="H18" s="29"/>
      <c r="I18" s="29"/>
      <c r="J18" s="29"/>
      <c r="K18" s="29"/>
      <c r="L18" s="29"/>
      <c r="M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64"/>
      <c r="AL18" s="62">
        <v>309</v>
      </c>
      <c r="AM18" s="16" t="s">
        <v>27</v>
      </c>
      <c r="AN18" s="9" t="e">
        <f>VLOOKUP(AM18,'廁所B '!D:J,4,0)</f>
        <v>#N/A</v>
      </c>
      <c r="AO18" s="9" t="e">
        <f>VLOOKUP(AM18,'廁所B '!D:J,7,0)</f>
        <v>#N/A</v>
      </c>
      <c r="AP18" s="9" t="e">
        <f>VLOOKUP(AM18,'廁所B '!D:J,10,0)</f>
        <v>#N/A</v>
      </c>
      <c r="AQ18" s="9" t="e">
        <f>VLOOKUP(AM18,'廁所B '!D:J,13,0)</f>
        <v>#N/A</v>
      </c>
      <c r="AR18" s="9" t="e">
        <f>VLOOKUP(AM18,'廁所B '!D:J,16,0)</f>
        <v>#N/A</v>
      </c>
      <c r="AS18" s="38">
        <v>303</v>
      </c>
      <c r="AT18" s="43">
        <v>84</v>
      </c>
      <c r="AU18" s="3">
        <v>84</v>
      </c>
      <c r="AV18" s="3">
        <v>83</v>
      </c>
      <c r="AW18" s="3">
        <v>82</v>
      </c>
      <c r="AX18" s="44">
        <v>83</v>
      </c>
      <c r="AY18">
        <f t="shared" si="0"/>
        <v>83.2</v>
      </c>
    </row>
    <row r="19" spans="1:51" ht="22.5" customHeight="1">
      <c r="A19" s="202">
        <v>305</v>
      </c>
      <c r="B19" s="30">
        <v>85</v>
      </c>
      <c r="C19" s="30">
        <v>84.5</v>
      </c>
      <c r="D19" s="30">
        <v>84.5</v>
      </c>
      <c r="E19" s="30">
        <v>84</v>
      </c>
      <c r="F19" s="30">
        <v>84.5</v>
      </c>
      <c r="G19" s="30"/>
      <c r="H19" s="61"/>
      <c r="I19" s="14"/>
      <c r="J19" s="14"/>
      <c r="K19" s="14"/>
      <c r="L19" s="14"/>
      <c r="M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64"/>
      <c r="AL19" s="78">
        <v>308</v>
      </c>
      <c r="AM19" s="50" t="s">
        <v>28</v>
      </c>
      <c r="AN19" s="9" t="e">
        <f>VLOOKUP(AM19,'廁所B '!D:J,4,0)</f>
        <v>#N/A</v>
      </c>
      <c r="AO19" s="9" t="e">
        <f>VLOOKUP(AM19,'廁所B '!D:J,7,0)</f>
        <v>#N/A</v>
      </c>
      <c r="AP19" s="9" t="e">
        <f>VLOOKUP(AM19,'廁所B '!D:J,10,0)</f>
        <v>#N/A</v>
      </c>
      <c r="AQ19" s="9" t="e">
        <f>VLOOKUP(AM19,'廁所B '!D:J,13,0)</f>
        <v>#N/A</v>
      </c>
      <c r="AR19" s="9" t="e">
        <f>VLOOKUP(AM19,'廁所B '!D:J,16,0)</f>
        <v>#N/A</v>
      </c>
      <c r="AS19" s="38">
        <v>304</v>
      </c>
      <c r="AT19" s="43">
        <v>80</v>
      </c>
      <c r="AU19" s="3">
        <v>78</v>
      </c>
      <c r="AV19" s="3">
        <v>75</v>
      </c>
      <c r="AW19" s="3">
        <v>80</v>
      </c>
      <c r="AX19" s="44">
        <v>76</v>
      </c>
      <c r="AY19">
        <f t="shared" si="0"/>
        <v>77.8</v>
      </c>
    </row>
    <row r="20" spans="1:51" s="2" customFormat="1" ht="16.5">
      <c r="A20" s="73">
        <v>309</v>
      </c>
      <c r="B20" s="97">
        <v>76</v>
      </c>
      <c r="C20" s="97">
        <v>77</v>
      </c>
      <c r="D20" s="97">
        <v>78</v>
      </c>
      <c r="E20" s="97">
        <v>80</v>
      </c>
      <c r="F20" s="97">
        <v>82</v>
      </c>
      <c r="G20" s="97"/>
      <c r="H20" s="61"/>
      <c r="I20" s="14"/>
      <c r="J20" s="14"/>
      <c r="K20" s="14"/>
      <c r="L20" s="14"/>
      <c r="M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L20" s="14">
        <v>306</v>
      </c>
      <c r="AM20" s="14" t="s">
        <v>29</v>
      </c>
      <c r="AN20" s="2" t="e">
        <f>VLOOKUP(AM20,'廁所B '!D:J,4,0)</f>
        <v>#N/A</v>
      </c>
      <c r="AO20" s="2" t="e">
        <f>VLOOKUP(AM20,'廁所B '!D:J,7,0)</f>
        <v>#N/A</v>
      </c>
      <c r="AP20" s="2" t="e">
        <f>VLOOKUP(AM20,'廁所B '!D:J,10,0)</f>
        <v>#N/A</v>
      </c>
      <c r="AQ20" s="2" t="e">
        <f>VLOOKUP(AM20,'廁所B '!D:J,13,0)</f>
        <v>#N/A</v>
      </c>
      <c r="AR20" s="2" t="e">
        <f>VLOOKUP(AM20,'廁所B '!D:J,16,0)</f>
        <v>#N/A</v>
      </c>
      <c r="AS20" s="2">
        <v>306</v>
      </c>
      <c r="AT20" s="113">
        <v>84</v>
      </c>
      <c r="AU20" s="113">
        <v>82</v>
      </c>
      <c r="AV20" s="113">
        <v>83</v>
      </c>
      <c r="AW20" s="113">
        <v>82</v>
      </c>
      <c r="AX20" s="113">
        <v>83</v>
      </c>
      <c r="AY20" s="2">
        <f t="shared" si="0"/>
        <v>82.8</v>
      </c>
    </row>
    <row r="21" spans="1:51" s="2" customFormat="1" ht="16.5">
      <c r="A21" s="57"/>
      <c r="B21" s="58"/>
      <c r="C21" s="58"/>
      <c r="D21" s="58"/>
      <c r="E21" s="58"/>
      <c r="F21" s="58"/>
      <c r="G21" s="58"/>
      <c r="H21" s="61"/>
      <c r="I21" s="14"/>
      <c r="J21" s="14"/>
      <c r="K21" s="14"/>
      <c r="L21" s="14"/>
      <c r="M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L21" s="14">
        <v>301</v>
      </c>
      <c r="AM21" s="14" t="s">
        <v>30</v>
      </c>
      <c r="AN21" s="2" t="e">
        <f>VLOOKUP(AM21,'廁所B '!D:J,4,0)</f>
        <v>#N/A</v>
      </c>
      <c r="AO21" s="2" t="e">
        <f>VLOOKUP(AM21,'廁所B '!D:J,7,0)</f>
        <v>#N/A</v>
      </c>
      <c r="AP21" s="2" t="e">
        <f>VLOOKUP(AM21,'廁所B '!D:J,10,0)</f>
        <v>#N/A</v>
      </c>
      <c r="AQ21" s="2" t="e">
        <f>VLOOKUP(AM21,'廁所B '!D:J,13,0)</f>
        <v>#N/A</v>
      </c>
      <c r="AR21" s="2" t="e">
        <f>VLOOKUP(AM21,'廁所B '!D:J,16,0)</f>
        <v>#N/A</v>
      </c>
      <c r="AS21" s="2">
        <v>308</v>
      </c>
      <c r="AT21" s="113">
        <v>80</v>
      </c>
      <c r="AU21" s="113">
        <v>81</v>
      </c>
      <c r="AV21" s="113">
        <v>79</v>
      </c>
      <c r="AW21" s="113">
        <v>77</v>
      </c>
      <c r="AX21" s="113">
        <v>77</v>
      </c>
      <c r="AY21" s="2">
        <f t="shared" si="0"/>
        <v>78.8</v>
      </c>
    </row>
    <row r="22" spans="1:51" s="2" customFormat="1" ht="16.5">
      <c r="A22" s="57"/>
      <c r="B22" s="58"/>
      <c r="C22" s="58"/>
      <c r="D22" s="58"/>
      <c r="E22" s="58"/>
      <c r="F22" s="58"/>
      <c r="G22" s="58"/>
      <c r="H22" s="61"/>
      <c r="I22" s="14"/>
      <c r="J22" s="14"/>
      <c r="K22" s="14"/>
      <c r="L22" s="14"/>
      <c r="M22" s="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L22" s="14">
        <v>302</v>
      </c>
      <c r="AM22" s="14" t="s">
        <v>31</v>
      </c>
      <c r="AN22" s="2" t="e">
        <f>VLOOKUP(AM22,'廁所B '!D:J,4,0)</f>
        <v>#N/A</v>
      </c>
      <c r="AO22" s="2" t="e">
        <f>VLOOKUP(AM22,'廁所B '!D:J,7,0)</f>
        <v>#N/A</v>
      </c>
      <c r="AP22" s="2" t="e">
        <f>VLOOKUP(AM22,'廁所B '!D:J,10,0)</f>
        <v>#N/A</v>
      </c>
      <c r="AQ22" s="2" t="e">
        <f>VLOOKUP(AM22,'廁所B '!D:J,13,0)</f>
        <v>#N/A</v>
      </c>
      <c r="AR22" s="2" t="e">
        <f>VLOOKUP(AM22,'廁所B '!D:J,16,0)</f>
        <v>#N/A</v>
      </c>
      <c r="AS22" s="2">
        <v>309</v>
      </c>
      <c r="AT22" s="113">
        <v>83</v>
      </c>
      <c r="AU22" s="113">
        <v>83</v>
      </c>
      <c r="AV22" s="113">
        <v>84</v>
      </c>
      <c r="AW22" s="113">
        <v>82</v>
      </c>
      <c r="AX22" s="113">
        <v>82</v>
      </c>
      <c r="AY22" s="2">
        <f t="shared" si="0"/>
        <v>82.8</v>
      </c>
    </row>
    <row r="23" spans="1:52" s="2" customFormat="1" ht="16.5">
      <c r="A23" s="57"/>
      <c r="B23" s="58"/>
      <c r="C23" s="58"/>
      <c r="D23" s="58"/>
      <c r="E23" s="58"/>
      <c r="F23" s="58"/>
      <c r="G23" s="58"/>
      <c r="H23" s="61"/>
      <c r="I23" s="29"/>
      <c r="J23" s="29"/>
      <c r="K23" s="29"/>
      <c r="L23" s="29"/>
      <c r="M23" s="29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L23" s="115">
        <v>302</v>
      </c>
      <c r="AM23" s="115" t="s">
        <v>38</v>
      </c>
      <c r="AN23" s="2" t="e">
        <f>VLOOKUP(AM23,'廁所B '!D:J,4,0)</f>
        <v>#N/A</v>
      </c>
      <c r="AO23" s="2" t="e">
        <f>VLOOKUP(AM23,'廁所B '!D:J,7,0)</f>
        <v>#N/A</v>
      </c>
      <c r="AP23" s="2" t="e">
        <f>VLOOKUP(AM23,'廁所B '!D:J,10,0)</f>
        <v>#N/A</v>
      </c>
      <c r="AQ23" s="2" t="e">
        <f>VLOOKUP(AM23,'廁所B '!D:J,13,0)</f>
        <v>#N/A</v>
      </c>
      <c r="AR23" s="2" t="e">
        <f>VLOOKUP(AM23,'廁所B '!D:J,16,0)</f>
        <v>#N/A</v>
      </c>
      <c r="AS23" s="2" t="s">
        <v>59</v>
      </c>
      <c r="AT23" s="113" t="e">
        <v>#N/A</v>
      </c>
      <c r="AU23" s="113" t="e">
        <v>#N/A</v>
      </c>
      <c r="AV23" s="113" t="e">
        <v>#N/A</v>
      </c>
      <c r="AW23" s="113" t="e">
        <v>#N/A</v>
      </c>
      <c r="AX23" s="113" t="e">
        <v>#N/A</v>
      </c>
      <c r="AY23" s="116"/>
      <c r="AZ23" s="116"/>
    </row>
    <row r="24" spans="1:52" s="2" customFormat="1" ht="16.5">
      <c r="A24" s="57"/>
      <c r="B24" s="58"/>
      <c r="C24" s="58"/>
      <c r="D24" s="58"/>
      <c r="E24" s="58"/>
      <c r="F24" s="58"/>
      <c r="G24" s="58"/>
      <c r="H24" s="61"/>
      <c r="I24" s="29"/>
      <c r="J24" s="29"/>
      <c r="K24" s="29"/>
      <c r="L24" s="29"/>
      <c r="M24" s="29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L24" s="215">
        <v>304</v>
      </c>
      <c r="AM24" s="14" t="s">
        <v>32</v>
      </c>
      <c r="AN24" s="2" t="e">
        <f>VLOOKUP(AM24,'廁所B '!D:J,4,0)</f>
        <v>#N/A</v>
      </c>
      <c r="AO24" s="2" t="e">
        <f>VLOOKUP(AM24,'廁所B '!D:J,7,0)</f>
        <v>#N/A</v>
      </c>
      <c r="AP24" s="2" t="e">
        <f>VLOOKUP(AM24,'廁所B '!D:J,10,0)</f>
        <v>#N/A</v>
      </c>
      <c r="AQ24" s="2" t="e">
        <f>VLOOKUP(AM24,'廁所B '!D:J,13,0)</f>
        <v>#N/A</v>
      </c>
      <c r="AR24" s="2" t="e">
        <f>VLOOKUP(AM24,'廁所B '!D:J,16,0)</f>
        <v>#N/A</v>
      </c>
      <c r="AV24" s="116"/>
      <c r="AW24" s="116"/>
      <c r="AX24" s="116"/>
      <c r="AY24" s="116"/>
      <c r="AZ24" s="116"/>
    </row>
    <row r="25" spans="1:52" s="2" customFormat="1" ht="16.5">
      <c r="A25" s="57"/>
      <c r="B25" s="58"/>
      <c r="C25" s="58"/>
      <c r="D25" s="58"/>
      <c r="E25" s="58"/>
      <c r="F25" s="58"/>
      <c r="G25" s="58"/>
      <c r="H25" s="61"/>
      <c r="I25" s="29"/>
      <c r="J25" s="29"/>
      <c r="K25" s="29"/>
      <c r="L25" s="29"/>
      <c r="M25" s="29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L25" s="215"/>
      <c r="AM25" s="14" t="s">
        <v>33</v>
      </c>
      <c r="AN25" s="2" t="e">
        <f>VLOOKUP(AM25,'廁所B '!D:J,4,0)</f>
        <v>#N/A</v>
      </c>
      <c r="AO25" s="2" t="e">
        <f>VLOOKUP(AM25,'廁所B '!D:J,7,0)</f>
        <v>#N/A</v>
      </c>
      <c r="AP25" s="2" t="e">
        <f>VLOOKUP(AM25,'廁所B '!D:J,10,0)</f>
        <v>#N/A</v>
      </c>
      <c r="AQ25" s="2" t="e">
        <f>VLOOKUP(AM25,'廁所B '!D:J,13,0)</f>
        <v>#N/A</v>
      </c>
      <c r="AR25" s="2" t="e">
        <f>VLOOKUP(AM25,'廁所B '!D:J,16,0)</f>
        <v>#N/A</v>
      </c>
      <c r="AY25" s="116"/>
      <c r="AZ25" s="116"/>
    </row>
    <row r="26" spans="1:44" s="2" customFormat="1" ht="16.5">
      <c r="A26" s="57"/>
      <c r="B26" s="58"/>
      <c r="C26" s="58"/>
      <c r="D26" s="58"/>
      <c r="E26" s="58"/>
      <c r="F26" s="58"/>
      <c r="G26" s="58"/>
      <c r="H26" s="61"/>
      <c r="I26" s="29"/>
      <c r="J26" s="29"/>
      <c r="K26" s="29"/>
      <c r="L26" s="29"/>
      <c r="M26" s="29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L26" s="215">
        <v>207</v>
      </c>
      <c r="AM26" s="14" t="s">
        <v>34</v>
      </c>
      <c r="AN26" s="2" t="e">
        <f>VLOOKUP(AM26,'廁所B '!D:J,4,0)</f>
        <v>#N/A</v>
      </c>
      <c r="AO26" s="2" t="e">
        <f>VLOOKUP(AM26,'廁所B '!D:J,7,0)</f>
        <v>#N/A</v>
      </c>
      <c r="AP26" s="2" t="e">
        <f>VLOOKUP(AM26,'廁所B '!D:J,10,0)</f>
        <v>#N/A</v>
      </c>
      <c r="AQ26" s="2" t="e">
        <f>VLOOKUP(AM26,'廁所B '!D:J,13,0)</f>
        <v>#N/A</v>
      </c>
      <c r="AR26" s="2" t="e">
        <f>VLOOKUP(AM26,'廁所B '!D:J,16,0)</f>
        <v>#N/A</v>
      </c>
    </row>
    <row r="27" spans="1:44" s="2" customFormat="1" ht="16.5">
      <c r="A27" s="57"/>
      <c r="B27" s="58"/>
      <c r="C27" s="58"/>
      <c r="D27" s="58"/>
      <c r="E27" s="58"/>
      <c r="F27" s="58"/>
      <c r="G27" s="58"/>
      <c r="H27" s="61"/>
      <c r="I27" s="29"/>
      <c r="J27" s="29"/>
      <c r="K27" s="29"/>
      <c r="L27" s="29"/>
      <c r="M27" s="29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L27" s="215"/>
      <c r="AM27" s="14" t="s">
        <v>26</v>
      </c>
      <c r="AN27" s="2" t="e">
        <f>VLOOKUP(AM27,'廁所B '!D:J,4,0)</f>
        <v>#N/A</v>
      </c>
      <c r="AO27" s="2" t="e">
        <f>VLOOKUP(AM27,'廁所B '!D:J,7,0)</f>
        <v>#N/A</v>
      </c>
      <c r="AP27" s="2" t="e">
        <f>VLOOKUP(AM27,'廁所B '!D:J,10,0)</f>
        <v>#N/A</v>
      </c>
      <c r="AQ27" s="2" t="e">
        <f>VLOOKUP(AM27,'廁所B '!D:J,13,0)</f>
        <v>#N/A</v>
      </c>
      <c r="AR27" s="2" t="e">
        <f>VLOOKUP(AM27,'廁所B '!D:J,16,0)</f>
        <v>#N/A</v>
      </c>
    </row>
    <row r="28" spans="1:46" ht="16.5">
      <c r="A28" s="57"/>
      <c r="B28" s="58"/>
      <c r="C28" s="58"/>
      <c r="D28" s="58"/>
      <c r="E28" s="58"/>
      <c r="F28" s="58"/>
      <c r="G28" s="58"/>
      <c r="H28" s="29"/>
      <c r="AL28" s="4"/>
      <c r="AM28" s="6"/>
      <c r="AN28" s="6"/>
      <c r="AO28" s="6"/>
      <c r="AS28"/>
      <c r="AT28"/>
    </row>
    <row r="29" spans="1:41" ht="16.5">
      <c r="A29" s="57"/>
      <c r="B29" s="58"/>
      <c r="C29" s="58"/>
      <c r="D29" s="58"/>
      <c r="E29" s="58"/>
      <c r="F29" s="58"/>
      <c r="G29" s="58"/>
      <c r="H29" s="29"/>
      <c r="AL29" s="4"/>
      <c r="AM29" s="6"/>
      <c r="AN29" s="6"/>
      <c r="AO29" s="6"/>
    </row>
    <row r="30" spans="1:41" ht="16.5">
      <c r="A30" s="57"/>
      <c r="B30" s="58"/>
      <c r="C30" s="58"/>
      <c r="D30" s="58"/>
      <c r="E30" s="58"/>
      <c r="F30" s="58"/>
      <c r="G30" s="58"/>
      <c r="H30" s="61"/>
      <c r="AL30" s="4"/>
      <c r="AM30" s="6"/>
      <c r="AN30" s="6"/>
      <c r="AO30" s="6"/>
    </row>
    <row r="31" spans="1:41" ht="16.5">
      <c r="A31" s="57"/>
      <c r="B31" s="58"/>
      <c r="C31" s="58"/>
      <c r="D31" s="58"/>
      <c r="E31" s="58"/>
      <c r="F31" s="58"/>
      <c r="G31" s="58"/>
      <c r="H31" s="61"/>
      <c r="AL31" s="4"/>
      <c r="AM31" s="6"/>
      <c r="AN31" s="6"/>
      <c r="AO31" s="6"/>
    </row>
    <row r="32" spans="1:41" ht="16.5">
      <c r="A32" s="57"/>
      <c r="B32" s="58"/>
      <c r="C32" s="58"/>
      <c r="D32" s="58"/>
      <c r="E32" s="58"/>
      <c r="F32" s="58"/>
      <c r="G32" s="58"/>
      <c r="H32" s="61"/>
      <c r="AL32" s="4"/>
      <c r="AM32" s="6"/>
      <c r="AN32" s="6"/>
      <c r="AO32" s="6"/>
    </row>
    <row r="33" spans="1:41" ht="16.5">
      <c r="A33" s="57"/>
      <c r="B33" s="58"/>
      <c r="C33" s="58"/>
      <c r="D33" s="58"/>
      <c r="E33" s="58"/>
      <c r="F33" s="58"/>
      <c r="G33" s="58"/>
      <c r="H33" s="61"/>
      <c r="AL33" s="4"/>
      <c r="AM33" s="6"/>
      <c r="AN33" s="6"/>
      <c r="AO33" s="6"/>
    </row>
    <row r="34" spans="1:41" ht="16.5">
      <c r="A34" s="57"/>
      <c r="B34" s="58"/>
      <c r="C34" s="58"/>
      <c r="D34" s="58"/>
      <c r="E34" s="58"/>
      <c r="F34" s="58"/>
      <c r="G34" s="58"/>
      <c r="H34" s="61"/>
      <c r="AL34" s="4"/>
      <c r="AM34" s="6"/>
      <c r="AN34" s="6"/>
      <c r="AO34" s="6"/>
    </row>
    <row r="35" spans="1:41" ht="16.5">
      <c r="A35" s="57"/>
      <c r="B35" s="58"/>
      <c r="C35" s="58"/>
      <c r="D35" s="58"/>
      <c r="E35" s="58"/>
      <c r="F35" s="58"/>
      <c r="G35" s="58"/>
      <c r="AL35" s="4"/>
      <c r="AM35" s="6"/>
      <c r="AN35" s="6"/>
      <c r="AO35" s="6"/>
    </row>
    <row r="36" spans="1:41" ht="16.5">
      <c r="A36" s="57"/>
      <c r="B36" s="58"/>
      <c r="C36" s="58"/>
      <c r="D36" s="58"/>
      <c r="E36" s="58"/>
      <c r="F36" s="58"/>
      <c r="G36" s="58"/>
      <c r="AL36" s="4"/>
      <c r="AM36" s="6"/>
      <c r="AN36" s="6"/>
      <c r="AO36" s="6"/>
    </row>
    <row r="37" spans="1:7" ht="16.5">
      <c r="A37" s="57"/>
      <c r="B37" s="58"/>
      <c r="C37" s="58"/>
      <c r="D37" s="58"/>
      <c r="E37" s="58"/>
      <c r="F37" s="58"/>
      <c r="G37" s="58"/>
    </row>
    <row r="38" spans="1:7" ht="16.5">
      <c r="A38" s="4"/>
      <c r="B38" s="4"/>
      <c r="C38" s="4"/>
      <c r="D38" s="4"/>
      <c r="E38" s="4"/>
      <c r="F38" s="56"/>
      <c r="G38" s="56"/>
    </row>
    <row r="39" spans="1:7" ht="16.5">
      <c r="A39" s="4"/>
      <c r="B39" s="4"/>
      <c r="C39" s="4"/>
      <c r="D39" s="4"/>
      <c r="E39" s="4"/>
      <c r="F39" s="56"/>
      <c r="G39" s="56"/>
    </row>
    <row r="40" spans="1:7" ht="16.5">
      <c r="A40" s="4"/>
      <c r="B40" s="4"/>
      <c r="C40" s="4"/>
      <c r="D40" s="4"/>
      <c r="E40" s="4"/>
      <c r="F40" s="56"/>
      <c r="G40" s="56"/>
    </row>
    <row r="41" spans="1:7" ht="16.5">
      <c r="A41" s="59"/>
      <c r="B41" s="59"/>
      <c r="C41" s="59"/>
      <c r="D41" s="59"/>
      <c r="E41" s="59"/>
      <c r="F41" s="60"/>
      <c r="G41" s="60"/>
    </row>
    <row r="42" spans="1:7" ht="16.5">
      <c r="A42" s="59"/>
      <c r="B42" s="59"/>
      <c r="C42" s="59"/>
      <c r="D42" s="59"/>
      <c r="E42" s="59"/>
      <c r="F42" s="60"/>
      <c r="G42" s="60"/>
    </row>
  </sheetData>
  <sheetProtection/>
  <mergeCells count="14">
    <mergeCell ref="A8:A9"/>
    <mergeCell ref="A10:A11"/>
    <mergeCell ref="A14:A15"/>
    <mergeCell ref="AL14:AL15"/>
    <mergeCell ref="AL16:AL17"/>
    <mergeCell ref="AL24:AL25"/>
    <mergeCell ref="A16:A17"/>
    <mergeCell ref="AL26:AL27"/>
    <mergeCell ref="AL2:AL3"/>
    <mergeCell ref="AL4:AL5"/>
    <mergeCell ref="AL6:AL7"/>
    <mergeCell ref="AL8:AL9"/>
    <mergeCell ref="AL10:AL11"/>
    <mergeCell ref="AL12:AL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1" topLeftCell="B1" activePane="topRight" state="frozen"/>
      <selection pane="topLeft" activeCell="A13" sqref="A13"/>
      <selection pane="topRight" activeCell="K25" sqref="K25"/>
    </sheetView>
  </sheetViews>
  <sheetFormatPr defaultColWidth="9.00390625" defaultRowHeight="16.5"/>
  <cols>
    <col min="1" max="1" width="6.375" style="0" customWidth="1"/>
    <col min="2" max="2" width="15.50390625" style="0" customWidth="1"/>
    <col min="3" max="3" width="18.125" style="0" customWidth="1"/>
    <col min="4" max="4" width="12.50390625" style="0" customWidth="1"/>
    <col min="5" max="5" width="11.00390625" style="0" customWidth="1"/>
    <col min="6" max="6" width="10.375" style="0" customWidth="1"/>
    <col min="7" max="9" width="5.00390625" style="0" customWidth="1"/>
    <col min="10" max="10" width="13.25390625" style="0" customWidth="1"/>
    <col min="11" max="11" width="11.50390625" style="0" customWidth="1"/>
    <col min="12" max="12" width="9.50390625" style="0" customWidth="1"/>
  </cols>
  <sheetData>
    <row r="1" spans="2:11" ht="16.5">
      <c r="B1" s="217" t="s">
        <v>60</v>
      </c>
      <c r="C1" s="218"/>
      <c r="D1" s="219"/>
      <c r="E1" s="23"/>
      <c r="F1" s="220" t="s">
        <v>85</v>
      </c>
      <c r="G1" s="221"/>
      <c r="H1" s="221"/>
      <c r="I1" s="221"/>
      <c r="J1" s="222"/>
      <c r="K1" s="223"/>
    </row>
    <row r="2" spans="2:12" ht="16.5">
      <c r="B2" s="12" t="s">
        <v>43</v>
      </c>
      <c r="C2" s="12" t="s">
        <v>61</v>
      </c>
      <c r="D2" s="12" t="s">
        <v>62</v>
      </c>
      <c r="E2" s="14"/>
      <c r="F2" s="13" t="s">
        <v>6</v>
      </c>
      <c r="G2" s="79" t="s">
        <v>63</v>
      </c>
      <c r="H2" s="17" t="s">
        <v>64</v>
      </c>
      <c r="I2" s="78" t="s">
        <v>76</v>
      </c>
      <c r="J2" s="100" t="s">
        <v>61</v>
      </c>
      <c r="K2" s="100" t="s">
        <v>62</v>
      </c>
      <c r="L2" s="95"/>
    </row>
    <row r="3" spans="2:11" ht="16.5">
      <c r="B3" s="65">
        <v>101</v>
      </c>
      <c r="C3" s="92">
        <f>AVERAGE('廁所B '!$E$16:$J$16)</f>
        <v>82.4</v>
      </c>
      <c r="D3" s="65">
        <f aca="true" t="shared" si="0" ref="D3:D25">RANK(C3,$C$3:$C$25)</f>
        <v>11</v>
      </c>
      <c r="E3" s="14"/>
      <c r="F3" s="216">
        <v>301</v>
      </c>
      <c r="G3" s="65" t="s">
        <v>66</v>
      </c>
      <c r="H3" s="65" t="s">
        <v>119</v>
      </c>
      <c r="I3" s="65" t="s">
        <v>69</v>
      </c>
      <c r="J3" s="80">
        <f>AVERAGE('廁所A'!$E$8:$J$8)</f>
        <v>82.2</v>
      </c>
      <c r="K3" s="189">
        <f aca="true" t="shared" si="1" ref="K3:K36">_xlfn.RANK.EQ(J3,$J$3:$J$36)</f>
        <v>17</v>
      </c>
    </row>
    <row r="4" spans="2:11" ht="16.5">
      <c r="B4" s="65">
        <v>102</v>
      </c>
      <c r="C4" s="92">
        <f>AVERAGE('廁所B '!$E$14:$J$14)</f>
        <v>84</v>
      </c>
      <c r="D4" s="65">
        <f t="shared" si="0"/>
        <v>2</v>
      </c>
      <c r="E4" s="14"/>
      <c r="F4" s="216"/>
      <c r="G4" s="65" t="s">
        <v>66</v>
      </c>
      <c r="H4" s="65" t="s">
        <v>83</v>
      </c>
      <c r="I4" s="65" t="s">
        <v>98</v>
      </c>
      <c r="J4" s="80">
        <f>AVERAGE('廁所A'!$E$9:$J$9)</f>
        <v>82.2</v>
      </c>
      <c r="K4" s="189">
        <f t="shared" si="1"/>
        <v>17</v>
      </c>
    </row>
    <row r="5" spans="2:11" ht="16.5">
      <c r="B5" s="65">
        <v>103</v>
      </c>
      <c r="C5" s="92">
        <f>AVERAGE('廁所B '!$E$15:$J$15)</f>
        <v>82.6</v>
      </c>
      <c r="D5" s="65">
        <f t="shared" si="0"/>
        <v>10</v>
      </c>
      <c r="E5" s="14"/>
      <c r="F5" s="216">
        <v>302</v>
      </c>
      <c r="G5" s="65" t="s">
        <v>66</v>
      </c>
      <c r="H5" s="65" t="s">
        <v>122</v>
      </c>
      <c r="I5" s="65" t="s">
        <v>67</v>
      </c>
      <c r="J5" s="80">
        <f>AVERAGE('廁所A'!$E$6:$J$6)</f>
        <v>82.8</v>
      </c>
      <c r="K5" s="183">
        <f t="shared" si="1"/>
        <v>10</v>
      </c>
    </row>
    <row r="6" spans="2:11" ht="16.5">
      <c r="B6" s="65">
        <v>104</v>
      </c>
      <c r="C6" s="92">
        <f>AVERAGE('廁所B '!$E$10:$J$10)</f>
        <v>82</v>
      </c>
      <c r="D6" s="65">
        <f t="shared" si="0"/>
        <v>14</v>
      </c>
      <c r="E6" s="14"/>
      <c r="F6" s="216"/>
      <c r="G6" s="65" t="s">
        <v>66</v>
      </c>
      <c r="H6" s="65" t="s">
        <v>122</v>
      </c>
      <c r="I6" s="65" t="s">
        <v>69</v>
      </c>
      <c r="J6" s="80">
        <f>AVERAGE('廁所A'!$E$7:$J$7)</f>
        <v>83.8</v>
      </c>
      <c r="K6" s="183">
        <f t="shared" si="1"/>
        <v>5</v>
      </c>
    </row>
    <row r="7" spans="2:11" ht="16.5">
      <c r="B7" s="65">
        <v>105</v>
      </c>
      <c r="C7" s="92">
        <f>AVERAGE('廁所B '!$E$13:$J$13)</f>
        <v>82</v>
      </c>
      <c r="D7" s="65">
        <f t="shared" si="0"/>
        <v>14</v>
      </c>
      <c r="E7" s="14"/>
      <c r="F7" s="216">
        <v>303</v>
      </c>
      <c r="G7" s="65" t="s">
        <v>66</v>
      </c>
      <c r="H7" s="65" t="s">
        <v>82</v>
      </c>
      <c r="I7" s="65" t="s">
        <v>124</v>
      </c>
      <c r="J7" s="80">
        <f>AVERAGE('廁所A'!$E$2:$J$2)</f>
        <v>83.8</v>
      </c>
      <c r="K7" s="183">
        <f t="shared" si="1"/>
        <v>5</v>
      </c>
    </row>
    <row r="8" spans="2:11" ht="16.5">
      <c r="B8" s="65">
        <v>106</v>
      </c>
      <c r="C8" s="92">
        <f>AVERAGE('廁所B '!$E$18:$J$19)</f>
        <v>81.8</v>
      </c>
      <c r="D8" s="65">
        <f t="shared" si="0"/>
        <v>18</v>
      </c>
      <c r="E8" s="14"/>
      <c r="F8" s="216"/>
      <c r="G8" s="65" t="s">
        <v>66</v>
      </c>
      <c r="H8" s="65" t="s">
        <v>82</v>
      </c>
      <c r="I8" s="65" t="s">
        <v>69</v>
      </c>
      <c r="J8" s="80">
        <f>AVERAGE('廁所A'!$E$3:$J$3)</f>
        <v>84.8</v>
      </c>
      <c r="K8" s="183">
        <f t="shared" si="1"/>
        <v>1</v>
      </c>
    </row>
    <row r="9" spans="2:11" ht="16.5">
      <c r="B9" s="70">
        <v>107</v>
      </c>
      <c r="C9" s="92">
        <f>AVERAGE('廁所B '!$E$11:$J$11)</f>
        <v>82.4</v>
      </c>
      <c r="D9" s="65">
        <f t="shared" si="0"/>
        <v>11</v>
      </c>
      <c r="E9" s="14"/>
      <c r="F9" s="216">
        <v>304</v>
      </c>
      <c r="G9" s="65" t="s">
        <v>66</v>
      </c>
      <c r="H9" s="65" t="s">
        <v>80</v>
      </c>
      <c r="I9" s="65" t="s">
        <v>99</v>
      </c>
      <c r="J9" s="80">
        <f>AVERAGE('廁所A'!$E$12:$J$12)</f>
        <v>82.4</v>
      </c>
      <c r="K9" s="189">
        <f t="shared" si="1"/>
        <v>14</v>
      </c>
    </row>
    <row r="10" spans="2:11" ht="17.25" thickBot="1">
      <c r="B10" s="75">
        <v>108</v>
      </c>
      <c r="C10" s="92">
        <f>AVERAGE('廁所B '!$E$17:$J$17)</f>
        <v>83</v>
      </c>
      <c r="D10" s="65">
        <f t="shared" si="0"/>
        <v>7</v>
      </c>
      <c r="E10" s="14"/>
      <c r="F10" s="216"/>
      <c r="G10" s="65" t="s">
        <v>66</v>
      </c>
      <c r="H10" s="65" t="s">
        <v>108</v>
      </c>
      <c r="I10" s="65" t="s">
        <v>68</v>
      </c>
      <c r="J10" s="80">
        <f>AVERAGE('廁所A'!$E$13:$J$13)</f>
        <v>81.2</v>
      </c>
      <c r="K10" s="189">
        <f t="shared" si="1"/>
        <v>30</v>
      </c>
    </row>
    <row r="11" spans="2:11" ht="16.5">
      <c r="B11" s="93">
        <v>201</v>
      </c>
      <c r="C11" s="94">
        <f>AVERAGE('廁所B '!$E$6:$J$6)</f>
        <v>81.75</v>
      </c>
      <c r="D11" s="65">
        <f t="shared" si="0"/>
        <v>20</v>
      </c>
      <c r="E11" s="14"/>
      <c r="F11" s="216">
        <v>305</v>
      </c>
      <c r="G11" s="65" t="s">
        <v>66</v>
      </c>
      <c r="H11" s="65" t="s">
        <v>81</v>
      </c>
      <c r="I11" s="65" t="s">
        <v>67</v>
      </c>
      <c r="J11" s="80">
        <f>AVERAGE('廁所A'!$E$10:$J$10)</f>
        <v>80.6</v>
      </c>
      <c r="K11" s="189">
        <f t="shared" si="1"/>
        <v>32</v>
      </c>
    </row>
    <row r="12" spans="2:11" ht="16.5">
      <c r="B12" s="65">
        <v>202</v>
      </c>
      <c r="C12" s="92">
        <f>AVERAGE('廁所B '!$E$5:$J$5)</f>
        <v>82</v>
      </c>
      <c r="D12" s="65">
        <f t="shared" si="0"/>
        <v>14</v>
      </c>
      <c r="E12" s="14"/>
      <c r="F12" s="216"/>
      <c r="G12" s="65" t="s">
        <v>66</v>
      </c>
      <c r="H12" s="65" t="s">
        <v>107</v>
      </c>
      <c r="I12" s="65" t="s">
        <v>69</v>
      </c>
      <c r="J12" s="80">
        <f>AVERAGE('廁所A'!$E$11:$J$11)</f>
        <v>81.6</v>
      </c>
      <c r="K12" s="189">
        <f t="shared" si="1"/>
        <v>28</v>
      </c>
    </row>
    <row r="13" spans="2:11" ht="16.5">
      <c r="B13" s="65">
        <v>203</v>
      </c>
      <c r="C13" s="92">
        <f>AVERAGE('廁所B '!$E$2:$J$2)</f>
        <v>83.75</v>
      </c>
      <c r="D13" s="65">
        <f t="shared" si="0"/>
        <v>4</v>
      </c>
      <c r="E13" s="14"/>
      <c r="F13" s="216">
        <v>306</v>
      </c>
      <c r="G13" s="65" t="s">
        <v>66</v>
      </c>
      <c r="H13" s="65" t="s">
        <v>79</v>
      </c>
      <c r="I13" s="65" t="s">
        <v>67</v>
      </c>
      <c r="J13" s="80">
        <f>AVERAGE('廁所A'!$E$5:$J$5)</f>
        <v>80.2</v>
      </c>
      <c r="K13" s="189">
        <f t="shared" si="1"/>
        <v>33</v>
      </c>
    </row>
    <row r="14" spans="2:11" ht="16.5">
      <c r="B14" s="65">
        <v>204</v>
      </c>
      <c r="C14" s="92">
        <f>AVERAGE('廁所B '!$E$3:$J$3)</f>
        <v>82.75</v>
      </c>
      <c r="D14" s="65">
        <f t="shared" si="0"/>
        <v>9</v>
      </c>
      <c r="E14" s="14"/>
      <c r="F14" s="216"/>
      <c r="G14" s="65" t="s">
        <v>66</v>
      </c>
      <c r="H14" s="65" t="s">
        <v>79</v>
      </c>
      <c r="I14" s="65" t="s">
        <v>69</v>
      </c>
      <c r="J14" s="80">
        <f>AVERAGE('廁所A'!$E$4:$J$4)</f>
        <v>84</v>
      </c>
      <c r="K14" s="183">
        <f t="shared" si="1"/>
        <v>3</v>
      </c>
    </row>
    <row r="15" spans="2:11" ht="16.5">
      <c r="B15" s="65">
        <v>205</v>
      </c>
      <c r="C15" s="92">
        <f>AVERAGE('廁所B '!$E$7:$J$7)</f>
        <v>81.25</v>
      </c>
      <c r="D15" s="65">
        <f t="shared" si="0"/>
        <v>22</v>
      </c>
      <c r="E15" s="14"/>
      <c r="F15" s="216">
        <v>307</v>
      </c>
      <c r="G15" s="65" t="s">
        <v>66</v>
      </c>
      <c r="H15" s="65" t="s">
        <v>109</v>
      </c>
      <c r="I15" s="65" t="s">
        <v>67</v>
      </c>
      <c r="J15" s="80">
        <f>AVERAGE('廁所A'!$E$14:$J$14)</f>
        <v>80.8</v>
      </c>
      <c r="K15" s="189">
        <f t="shared" si="1"/>
        <v>31</v>
      </c>
    </row>
    <row r="16" spans="2:11" ht="16.5">
      <c r="B16" s="65">
        <v>206</v>
      </c>
      <c r="C16" s="92">
        <f>AVERAGE('廁所A'!$E$4:$J$4)</f>
        <v>84</v>
      </c>
      <c r="D16" s="65">
        <f t="shared" si="0"/>
        <v>2</v>
      </c>
      <c r="E16" s="14"/>
      <c r="F16" s="216"/>
      <c r="G16" s="65" t="s">
        <v>66</v>
      </c>
      <c r="H16" s="65" t="s">
        <v>110</v>
      </c>
      <c r="I16" s="65" t="s">
        <v>69</v>
      </c>
      <c r="J16" s="80">
        <f>AVERAGE('廁所A'!$E$15:$J$15)</f>
        <v>82.2</v>
      </c>
      <c r="K16" s="189">
        <f t="shared" si="1"/>
        <v>17</v>
      </c>
    </row>
    <row r="17" spans="2:11" ht="16.5">
      <c r="B17" s="65">
        <v>207</v>
      </c>
      <c r="C17" s="92">
        <f>AVERAGE('廁所B '!$E$18:$J$18,'廁所B '!$E$9:$J$9)</f>
        <v>82.88888888888889</v>
      </c>
      <c r="D17" s="65">
        <f t="shared" si="0"/>
        <v>8</v>
      </c>
      <c r="E17" s="14"/>
      <c r="F17" s="216">
        <v>308</v>
      </c>
      <c r="G17" s="65" t="s">
        <v>66</v>
      </c>
      <c r="H17" s="65" t="s">
        <v>111</v>
      </c>
      <c r="I17" s="65" t="s">
        <v>69</v>
      </c>
      <c r="J17" s="80">
        <f>AVERAGE('廁所A'!$E$16:$J$16)</f>
        <v>84.2</v>
      </c>
      <c r="K17" s="183">
        <f t="shared" si="1"/>
        <v>2</v>
      </c>
    </row>
    <row r="18" spans="1:11" ht="16.5">
      <c r="A18" s="1"/>
      <c r="B18" s="93">
        <v>301</v>
      </c>
      <c r="C18" s="94">
        <f>AVERAGE('廁所A'!$E$8:$J$8,'廁所A'!$E$9:$J$9)</f>
        <v>82.2</v>
      </c>
      <c r="D18" s="65">
        <f t="shared" si="0"/>
        <v>13</v>
      </c>
      <c r="E18" s="14"/>
      <c r="F18" s="216"/>
      <c r="G18" s="65" t="s">
        <v>66</v>
      </c>
      <c r="H18" s="65" t="s">
        <v>101</v>
      </c>
      <c r="I18" s="65" t="s">
        <v>68</v>
      </c>
      <c r="J18" s="80">
        <f>AVERAGE('廁所A'!$E$17:$J$17)</f>
        <v>82.8</v>
      </c>
      <c r="K18" s="183">
        <f t="shared" si="1"/>
        <v>10</v>
      </c>
    </row>
    <row r="19" spans="2:11" ht="16.5">
      <c r="B19" s="65">
        <v>302</v>
      </c>
      <c r="C19" s="94">
        <f>AVERAGE('廁所A'!$E$6:$J$6,'廁所A'!$E$7:$J$7)</f>
        <v>83.3</v>
      </c>
      <c r="D19" s="65">
        <f t="shared" si="0"/>
        <v>6</v>
      </c>
      <c r="E19" s="14"/>
      <c r="F19" s="186">
        <v>109</v>
      </c>
      <c r="G19" s="65" t="s">
        <v>106</v>
      </c>
      <c r="H19" s="65">
        <v>2</v>
      </c>
      <c r="I19" s="65" t="s">
        <v>68</v>
      </c>
      <c r="J19" s="80">
        <f>AVERAGE('廁所B '!E12:J12)</f>
        <v>79.2</v>
      </c>
      <c r="K19" s="189">
        <f t="shared" si="1"/>
        <v>34</v>
      </c>
    </row>
    <row r="20" spans="2:11" ht="16.5">
      <c r="B20" s="65">
        <v>303</v>
      </c>
      <c r="C20" s="94">
        <f>AVERAGE('廁所A'!$E$2:$J$2,'廁所A'!$E$3:$J$3)</f>
        <v>84.3</v>
      </c>
      <c r="D20" s="65">
        <f t="shared" si="0"/>
        <v>1</v>
      </c>
      <c r="E20" s="14"/>
      <c r="F20" s="101">
        <v>203</v>
      </c>
      <c r="G20" s="65" t="s">
        <v>70</v>
      </c>
      <c r="H20" s="65">
        <v>2</v>
      </c>
      <c r="I20" s="65" t="s">
        <v>69</v>
      </c>
      <c r="J20" s="80">
        <f>AVERAGE('廁所B '!$E$2:$J$2)</f>
        <v>83.75</v>
      </c>
      <c r="K20" s="183">
        <f t="shared" si="1"/>
        <v>7</v>
      </c>
    </row>
    <row r="21" spans="2:11" ht="16.5">
      <c r="B21" s="65">
        <v>304</v>
      </c>
      <c r="C21" s="94">
        <f>AVERAGE('廁所A'!$E$12:$J$12,'廁所A'!$E$13:$J$13)</f>
        <v>81.8</v>
      </c>
      <c r="D21" s="65">
        <f t="shared" si="0"/>
        <v>18</v>
      </c>
      <c r="E21" s="14"/>
      <c r="F21" s="101">
        <v>205</v>
      </c>
      <c r="G21" s="65" t="s">
        <v>70</v>
      </c>
      <c r="H21" s="65">
        <v>2</v>
      </c>
      <c r="I21" s="65" t="s">
        <v>68</v>
      </c>
      <c r="J21" s="80">
        <f>AVERAGE('廁所B '!$E$7:$J$7)</f>
        <v>81.25</v>
      </c>
      <c r="K21" s="189">
        <f t="shared" si="1"/>
        <v>29</v>
      </c>
    </row>
    <row r="22" spans="2:11" ht="16.5">
      <c r="B22" s="65">
        <v>305</v>
      </c>
      <c r="C22" s="94">
        <f>AVERAGE('廁所A'!$E$10:$J$10,'廁所A'!$E$11:$J$11)</f>
        <v>81.1</v>
      </c>
      <c r="D22" s="65">
        <f t="shared" si="0"/>
        <v>23</v>
      </c>
      <c r="E22" s="14"/>
      <c r="F22" s="161">
        <v>207</v>
      </c>
      <c r="G22" s="65" t="s">
        <v>70</v>
      </c>
      <c r="H22" s="65">
        <v>1</v>
      </c>
      <c r="I22" s="65" t="s">
        <v>68</v>
      </c>
      <c r="J22" s="80">
        <f>AVERAGE('廁所B '!$E$8:$J$8)</f>
        <v>81.75</v>
      </c>
      <c r="K22" s="189">
        <f t="shared" si="1"/>
        <v>25</v>
      </c>
    </row>
    <row r="23" spans="2:11" ht="16.5">
      <c r="B23" s="65">
        <v>306</v>
      </c>
      <c r="C23" s="94">
        <f>AVERAGE('廁所B '!$E$4:$J$4,'廁所B '!$E$5:$J$5)</f>
        <v>81.875</v>
      </c>
      <c r="D23" s="65">
        <f t="shared" si="0"/>
        <v>17</v>
      </c>
      <c r="E23" s="14"/>
      <c r="F23" s="187">
        <v>207</v>
      </c>
      <c r="G23" s="65" t="s">
        <v>70</v>
      </c>
      <c r="H23" s="65">
        <v>1</v>
      </c>
      <c r="I23" s="65" t="s">
        <v>113</v>
      </c>
      <c r="J23" s="80">
        <f>AVERAGE('廁所B '!$E$9:$J$9)</f>
        <v>83.5</v>
      </c>
      <c r="K23" s="188">
        <f t="shared" si="1"/>
        <v>8</v>
      </c>
    </row>
    <row r="24" spans="1:11" ht="16.5">
      <c r="A24" s="2"/>
      <c r="B24" s="65">
        <v>307</v>
      </c>
      <c r="C24" s="94">
        <f>AVERAGE('廁所A'!$E$14:$J$14,'廁所A'!$E$15:$J$15)</f>
        <v>81.5</v>
      </c>
      <c r="D24" s="65">
        <f t="shared" si="0"/>
        <v>21</v>
      </c>
      <c r="E24" s="14"/>
      <c r="F24" s="101">
        <v>106</v>
      </c>
      <c r="G24" s="65" t="s">
        <v>71</v>
      </c>
      <c r="H24" s="65">
        <v>1</v>
      </c>
      <c r="I24" s="65" t="s">
        <v>69</v>
      </c>
      <c r="J24" s="80">
        <f>AVERAGE('廁所B '!$E$18:$J$19)</f>
        <v>81.8</v>
      </c>
      <c r="K24" s="190">
        <f t="shared" si="1"/>
        <v>23</v>
      </c>
    </row>
    <row r="25" spans="1:11" ht="16.5">
      <c r="A25" s="14"/>
      <c r="B25" s="65">
        <v>308</v>
      </c>
      <c r="C25" s="94">
        <f>AVERAGE('廁所A'!$E$16:$J$16,'廁所A'!$E$17:$J$17)</f>
        <v>83.5</v>
      </c>
      <c r="D25" s="65">
        <f t="shared" si="0"/>
        <v>5</v>
      </c>
      <c r="E25" s="14"/>
      <c r="F25" s="101">
        <v>204</v>
      </c>
      <c r="G25" s="65" t="s">
        <v>70</v>
      </c>
      <c r="H25" s="65">
        <v>3</v>
      </c>
      <c r="I25" s="65" t="s">
        <v>69</v>
      </c>
      <c r="J25" s="80">
        <f>AVERAGE('廁所B '!$E$3:$J$3)</f>
        <v>82.75</v>
      </c>
      <c r="K25" s="183">
        <f t="shared" si="1"/>
        <v>12</v>
      </c>
    </row>
    <row r="26" spans="1:11" ht="16.5">
      <c r="A26" s="2"/>
      <c r="E26" s="14"/>
      <c r="F26" s="101">
        <v>206</v>
      </c>
      <c r="G26" s="65" t="s">
        <v>70</v>
      </c>
      <c r="H26" s="65">
        <v>4</v>
      </c>
      <c r="I26" s="65" t="s">
        <v>69</v>
      </c>
      <c r="J26" s="80">
        <f>AVERAGE('廁所B '!$E$4:$J$4)</f>
        <v>81.75</v>
      </c>
      <c r="K26" s="189">
        <f t="shared" si="1"/>
        <v>25</v>
      </c>
    </row>
    <row r="27" spans="1:11" ht="16.5">
      <c r="A27" s="2"/>
      <c r="E27" s="14"/>
      <c r="F27" s="101">
        <v>202</v>
      </c>
      <c r="G27" s="65" t="s">
        <v>70</v>
      </c>
      <c r="H27" s="65">
        <v>4</v>
      </c>
      <c r="I27" s="65" t="s">
        <v>68</v>
      </c>
      <c r="J27" s="80">
        <f>AVERAGE('廁所B '!$E$5:$J$5)</f>
        <v>82</v>
      </c>
      <c r="K27" s="99">
        <f t="shared" si="1"/>
        <v>20</v>
      </c>
    </row>
    <row r="28" spans="6:11" ht="16.5">
      <c r="F28" s="101">
        <v>201</v>
      </c>
      <c r="G28" s="65" t="s">
        <v>70</v>
      </c>
      <c r="H28" s="65">
        <v>3</v>
      </c>
      <c r="I28" s="65" t="s">
        <v>68</v>
      </c>
      <c r="J28" s="80">
        <f>AVERAGE('廁所B '!$E$6:$J$6)</f>
        <v>81.75</v>
      </c>
      <c r="K28" s="189">
        <f t="shared" si="1"/>
        <v>25</v>
      </c>
    </row>
    <row r="29" spans="6:11" ht="16.5">
      <c r="F29" s="102">
        <v>108</v>
      </c>
      <c r="G29" s="65" t="s">
        <v>72</v>
      </c>
      <c r="H29" s="65">
        <v>2</v>
      </c>
      <c r="I29" s="65" t="s">
        <v>69</v>
      </c>
      <c r="J29" s="80">
        <f>AVERAGE('廁所B '!E17:J17)</f>
        <v>83</v>
      </c>
      <c r="K29" s="183">
        <f t="shared" si="1"/>
        <v>9</v>
      </c>
    </row>
    <row r="30" spans="6:11" ht="16.5">
      <c r="F30" s="102">
        <v>101</v>
      </c>
      <c r="G30" s="65" t="s">
        <v>72</v>
      </c>
      <c r="H30" s="65">
        <v>3</v>
      </c>
      <c r="I30" s="65" t="s">
        <v>69</v>
      </c>
      <c r="J30" s="80">
        <f>AVERAGE('廁所B '!E16:J16)</f>
        <v>82.4</v>
      </c>
      <c r="K30" s="189">
        <f t="shared" si="1"/>
        <v>14</v>
      </c>
    </row>
    <row r="31" spans="6:11" ht="16.5">
      <c r="F31" s="102">
        <v>107</v>
      </c>
      <c r="G31" s="65" t="s">
        <v>72</v>
      </c>
      <c r="H31" s="65">
        <v>1</v>
      </c>
      <c r="I31" s="65" t="s">
        <v>68</v>
      </c>
      <c r="J31" s="80">
        <f>AVERAGE('廁所B '!$E$11:$J$11)</f>
        <v>82.4</v>
      </c>
      <c r="K31" s="190">
        <f t="shared" si="1"/>
        <v>14</v>
      </c>
    </row>
    <row r="32" spans="6:11" ht="16.5">
      <c r="F32" s="102">
        <v>103</v>
      </c>
      <c r="G32" s="65" t="s">
        <v>72</v>
      </c>
      <c r="H32" s="65">
        <v>4</v>
      </c>
      <c r="I32" s="65" t="s">
        <v>69</v>
      </c>
      <c r="J32" s="80">
        <f>AVERAGE('廁所B '!$E$15:$J$15)</f>
        <v>82.6</v>
      </c>
      <c r="K32" s="189">
        <f t="shared" si="1"/>
        <v>13</v>
      </c>
    </row>
    <row r="33" spans="6:11" ht="16.5">
      <c r="F33" s="102">
        <v>106</v>
      </c>
      <c r="G33" s="65" t="s">
        <v>71</v>
      </c>
      <c r="H33" s="65">
        <v>13</v>
      </c>
      <c r="I33" s="65" t="s">
        <v>123</v>
      </c>
      <c r="J33" s="80">
        <f>AVERAGE('廁所B '!$E$18:$J$19)</f>
        <v>81.8</v>
      </c>
      <c r="K33" s="189">
        <f t="shared" si="1"/>
        <v>23</v>
      </c>
    </row>
    <row r="34" spans="6:11" ht="16.5">
      <c r="F34" s="102">
        <v>104</v>
      </c>
      <c r="G34" s="65" t="s">
        <v>72</v>
      </c>
      <c r="H34" s="65">
        <v>1</v>
      </c>
      <c r="I34" s="65" t="s">
        <v>69</v>
      </c>
      <c r="J34" s="80">
        <f>AVERAGE('廁所B '!$E$10:$J$10)</f>
        <v>82</v>
      </c>
      <c r="K34" s="189">
        <f t="shared" si="1"/>
        <v>20</v>
      </c>
    </row>
    <row r="35" spans="6:11" ht="16.5">
      <c r="F35" s="102">
        <v>105</v>
      </c>
      <c r="G35" s="65" t="s">
        <v>72</v>
      </c>
      <c r="H35" s="65">
        <v>3</v>
      </c>
      <c r="I35" s="65" t="s">
        <v>68</v>
      </c>
      <c r="J35" s="80">
        <f>AVERAGE('廁所B '!$E$13:$J$13)</f>
        <v>82</v>
      </c>
      <c r="K35" s="189">
        <f t="shared" si="1"/>
        <v>20</v>
      </c>
    </row>
    <row r="36" spans="6:11" ht="16.5">
      <c r="F36" s="102">
        <v>102</v>
      </c>
      <c r="G36" s="65" t="s">
        <v>72</v>
      </c>
      <c r="H36" s="65">
        <v>4</v>
      </c>
      <c r="I36" s="65" t="s">
        <v>68</v>
      </c>
      <c r="J36" s="80">
        <f>AVERAGE('廁所B '!$E$14:$J$14)</f>
        <v>84</v>
      </c>
      <c r="K36" s="188">
        <f t="shared" si="1"/>
        <v>3</v>
      </c>
    </row>
  </sheetData>
  <sheetProtection/>
  <mergeCells count="10">
    <mergeCell ref="F17:F18"/>
    <mergeCell ref="F7:F8"/>
    <mergeCell ref="F9:F10"/>
    <mergeCell ref="F11:F12"/>
    <mergeCell ref="F13:F14"/>
    <mergeCell ref="B1:D1"/>
    <mergeCell ref="F1:K1"/>
    <mergeCell ref="F3:F4"/>
    <mergeCell ref="F5:F6"/>
    <mergeCell ref="F15:F16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2021-03-30T01:57:38Z</cp:lastPrinted>
  <dcterms:created xsi:type="dcterms:W3CDTF">2009-03-07T19:07:33Z</dcterms:created>
  <dcterms:modified xsi:type="dcterms:W3CDTF">2024-04-15T05:30:57Z</dcterms:modified>
  <cp:category/>
  <cp:version/>
  <cp:contentType/>
  <cp:contentStatus/>
</cp:coreProperties>
</file>